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00" windowHeight="7755"/>
  </bookViews>
  <sheets>
    <sheet name="Solicitação de Coleta FOB" sheetId="1" r:id="rId1"/>
    <sheet name="Google Drive" sheetId="2" state="hidden" r:id="rId2"/>
  </sheets>
  <definedNames>
    <definedName name="_FilterDatabase" localSheetId="0" hidden="1">'Solicitação de Coleta FOB'!#REF!</definedName>
    <definedName name="Print_Area" localSheetId="0">'Solicitação de Coleta FOB'!$A$1:$W$100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68" i="1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67"/>
  <c r="Z68"/>
  <c r="Z69"/>
  <c r="Z70"/>
  <c r="Z71"/>
  <c r="Z72"/>
  <c r="Z73"/>
  <c r="Z74"/>
  <c r="Z75"/>
  <c r="Z76"/>
  <c r="Z77"/>
  <c r="Z78"/>
  <c r="Z79"/>
  <c r="Z80"/>
  <c r="Z81"/>
  <c r="Z82"/>
  <c r="Z83"/>
  <c r="Z84"/>
  <c r="Z85"/>
  <c r="Z86"/>
  <c r="Z67"/>
  <c r="F46"/>
  <c r="B47" s="1"/>
  <c r="M3" i="2"/>
  <c r="K3"/>
  <c r="J3"/>
  <c r="I3"/>
  <c r="F3"/>
  <c r="E3"/>
  <c r="D3"/>
  <c r="C3"/>
  <c r="B3"/>
  <c r="A3"/>
  <c r="E88" i="1"/>
  <c r="Q92" s="1"/>
  <c r="S88"/>
  <c r="L46"/>
  <c r="Q34"/>
  <c r="I88" l="1"/>
  <c r="Z3"/>
  <c r="J86" l="1"/>
  <c r="J88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K86"/>
  <c r="L86" s="1"/>
  <c r="K85"/>
  <c r="L85" s="1"/>
  <c r="K84"/>
  <c r="L84" s="1"/>
  <c r="K83"/>
  <c r="L83" s="1"/>
  <c r="K82"/>
  <c r="L82" s="1"/>
  <c r="K81"/>
  <c r="L81" s="1"/>
  <c r="K80"/>
  <c r="L80" s="1"/>
  <c r="K79"/>
  <c r="L79" s="1"/>
  <c r="K78"/>
  <c r="L78" s="1"/>
  <c r="K77"/>
  <c r="L77" s="1"/>
  <c r="K76"/>
  <c r="L76" s="1"/>
  <c r="K75"/>
  <c r="L75" s="1"/>
  <c r="K74"/>
  <c r="L74" s="1"/>
  <c r="K73"/>
  <c r="L73" s="1"/>
  <c r="K72"/>
  <c r="L72" s="1"/>
  <c r="K71"/>
  <c r="L71" s="1"/>
  <c r="K70"/>
  <c r="L70" s="1"/>
  <c r="K69"/>
  <c r="L69" s="1"/>
  <c r="K68"/>
  <c r="L68" s="1"/>
  <c r="K67"/>
  <c r="L67" s="1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M88" l="1"/>
  <c r="N88" s="1"/>
  <c r="T88" l="1"/>
</calcChain>
</file>

<file path=xl/sharedStrings.xml><?xml version="1.0" encoding="utf-8"?>
<sst xmlns="http://schemas.openxmlformats.org/spreadsheetml/2006/main" count="176" uniqueCount="153">
  <si>
    <t>CIDADE</t>
  </si>
  <si>
    <t>UF</t>
  </si>
  <si>
    <t>Endereço</t>
  </si>
  <si>
    <t>Orientações Gerais - Leia antes do Preenchimento</t>
  </si>
  <si>
    <t>SP</t>
  </si>
  <si>
    <t>RJ</t>
  </si>
  <si>
    <t>Rua Andrade Pinto, 685 - Bairro do Santo Cristo</t>
  </si>
  <si>
    <t>MG</t>
  </si>
  <si>
    <t>Informações do Fornecedor / Coleta</t>
  </si>
  <si>
    <t>Informações da Entrega</t>
  </si>
  <si>
    <t>Comprimento (m)</t>
  </si>
  <si>
    <t>Largura (m)</t>
  </si>
  <si>
    <t>Altura (m)</t>
  </si>
  <si>
    <t>Volume Total (m³)</t>
  </si>
  <si>
    <t>AC</t>
  </si>
  <si>
    <t>AL</t>
  </si>
  <si>
    <t>AP</t>
  </si>
  <si>
    <t>AM</t>
  </si>
  <si>
    <t>BA</t>
  </si>
  <si>
    <t>CE</t>
  </si>
  <si>
    <t>DF</t>
  </si>
  <si>
    <t>Estados</t>
  </si>
  <si>
    <t>ES</t>
  </si>
  <si>
    <t>GO</t>
  </si>
  <si>
    <t>MT</t>
  </si>
  <si>
    <t>MS</t>
  </si>
  <si>
    <t>PA</t>
  </si>
  <si>
    <t>PB</t>
  </si>
  <si>
    <t>PR</t>
  </si>
  <si>
    <t>PE</t>
  </si>
  <si>
    <t>PI</t>
  </si>
  <si>
    <t>RN</t>
  </si>
  <si>
    <t>RS</t>
  </si>
  <si>
    <t>RO</t>
  </si>
  <si>
    <t>RR</t>
  </si>
  <si>
    <t>SC</t>
  </si>
  <si>
    <t>SE</t>
  </si>
  <si>
    <t>TO</t>
  </si>
  <si>
    <t>Peso Cubado</t>
  </si>
  <si>
    <t>Volume</t>
  </si>
  <si>
    <t>Peso de cada Volume (kg)</t>
  </si>
  <si>
    <t>Dimensões de cada Volume</t>
  </si>
  <si>
    <t>Quantidade de Volumes Iguais</t>
  </si>
  <si>
    <t>012 - Santos</t>
  </si>
  <si>
    <t>013 - Piaçaguera</t>
  </si>
  <si>
    <t>014 - Pinheirinho</t>
  </si>
  <si>
    <t>050 - Cachoeira Paulista</t>
  </si>
  <si>
    <t>072 - Juiz de Fora</t>
  </si>
  <si>
    <t>083 - Conselheiro Lafaiete</t>
  </si>
  <si>
    <t>110 - Horto Florestal</t>
  </si>
  <si>
    <t>Valor do Frete FOB</t>
  </si>
  <si>
    <t>(1) Nome do Diligenciador:</t>
  </si>
  <si>
    <t>Informações do Diligenciador</t>
  </si>
  <si>
    <t>Diligenciador</t>
  </si>
  <si>
    <t>Carteira</t>
  </si>
  <si>
    <t>Telefone</t>
  </si>
  <si>
    <t>Email</t>
  </si>
  <si>
    <t>VAGÕES</t>
  </si>
  <si>
    <t>LOCOMOTIVAS</t>
  </si>
  <si>
    <t>ENERGIA</t>
  </si>
  <si>
    <t>SUPORTE</t>
  </si>
  <si>
    <t>VIA PERMANENTE</t>
  </si>
  <si>
    <t>ELETRO</t>
  </si>
  <si>
    <t>Filipe Campos</t>
  </si>
  <si>
    <t>Igor Reis</t>
  </si>
  <si>
    <t>Luan Magalhães</t>
  </si>
  <si>
    <t>Rodrigo Saar</t>
  </si>
  <si>
    <t>(32) 3239 - 3727</t>
  </si>
  <si>
    <t>(32) 3239 - 3790</t>
  </si>
  <si>
    <t>igor.reis@mrs.com.br</t>
  </si>
  <si>
    <t>(32) 3239 - 4953</t>
  </si>
  <si>
    <t>luan.magalhaes@mrs.com.br</t>
  </si>
  <si>
    <t>rodrigo.saar@mrs.com.br</t>
  </si>
  <si>
    <t>(32) 3239 - 3923</t>
  </si>
  <si>
    <t>(2) Custeio ou Projeto?</t>
  </si>
  <si>
    <t>Nº da Liberação</t>
  </si>
  <si>
    <t>Informações da Ordem de Compra / Carga</t>
  </si>
  <si>
    <t>N° da OC:</t>
  </si>
  <si>
    <t>Ois</t>
  </si>
  <si>
    <t>040 - Barra do Piraí - Locos</t>
  </si>
  <si>
    <t>041 - Barra do Piraí - Vagões</t>
  </si>
  <si>
    <t xml:space="preserve">161 - Jundiaí </t>
  </si>
  <si>
    <t>200 - São Brás do Suaçuí</t>
  </si>
  <si>
    <t>300 - Barra do Piraí - Estaleiro de Soldas</t>
  </si>
  <si>
    <t>SANTOS</t>
  </si>
  <si>
    <t>Av. Martins Fontes, S/N Bairro: Saboó</t>
  </si>
  <si>
    <t>CUBATÃO</t>
  </si>
  <si>
    <t>Rod. Conego Domenico Rangoni, S/N Bairro: Estação Piaçaguera</t>
  </si>
  <si>
    <t>ITAQUAQUECETUBA</t>
  </si>
  <si>
    <t>Estrada Municipal do Pinheirinho, 377-545 Bairro: JD. Amazonas / Itaquequecetuba</t>
  </si>
  <si>
    <t>BARRA DO PIRAÍ</t>
  </si>
  <si>
    <t>Estrada Gov. Raimundo Padilha, s/ nº - Cantão</t>
  </si>
  <si>
    <t>CACHOEIRA PAULISTA</t>
  </si>
  <si>
    <t>AV. Coronel Domiciano, 800 Bairro: Centro - Cachoeira Paulista</t>
  </si>
  <si>
    <t>JUIZ DE FORA</t>
  </si>
  <si>
    <t xml:space="preserve">Av. Dr. Francisco Álvares de Assis, 883-969 - Retiro
</t>
  </si>
  <si>
    <t>CONSELHEIRO LAFAIETE</t>
  </si>
  <si>
    <t>Rua Marechal Floriano Peixoto, s/ nº - Santa Matilde - Conselheiro Lafaiete,</t>
  </si>
  <si>
    <t>BELO HORIZONTE</t>
  </si>
  <si>
    <t xml:space="preserve">R. Conceição do Pará, 1-7 - Santa Ines
Belo Horizonte - MG
</t>
  </si>
  <si>
    <t>JUNDIAÍ</t>
  </si>
  <si>
    <t>Av. Antônio Frederico Ozanan, 1805 Bairro: Ponte São João - Jundiaí</t>
  </si>
  <si>
    <t>SÃO BRÁS DO SUAÇUI</t>
  </si>
  <si>
    <t>Pátio João Carlos Guedes da ferrovia do Aço - P1-7 - São Brás do Suaçuí</t>
  </si>
  <si>
    <t>Rua Coronel Nobrega, 591- Bairro Química - Barra do Piraí</t>
  </si>
  <si>
    <t>MA</t>
  </si>
  <si>
    <t>O endereço completo do local de entrega deve ser informado no campo de observações</t>
  </si>
  <si>
    <t>Observações (Coloque as observações que julgar necessárias):</t>
  </si>
  <si>
    <t xml:space="preserve">Os itens de transportes FOB tem previsão de coleta em 2 dias úteis após a solicitação à transportadora e a entrega prevista nos armazéns é de 5 dias uteis após a coleta no fornecedor. </t>
  </si>
  <si>
    <t>filipe.campos@mrs.com.br</t>
  </si>
  <si>
    <t>Descrição dos Volumes 
(Produto)</t>
  </si>
  <si>
    <r>
      <t xml:space="preserve">Os campos em </t>
    </r>
    <r>
      <rPr>
        <b/>
        <sz val="14"/>
        <color theme="1"/>
        <rFont val="Calibri"/>
        <family val="2"/>
        <scheme val="minor"/>
      </rPr>
      <t>AMARELO</t>
    </r>
    <r>
      <rPr>
        <sz val="14"/>
        <rFont val="Calibri"/>
        <family val="2"/>
        <scheme val="minor"/>
      </rPr>
      <t xml:space="preserve"> devem ser preenchidos pelo </t>
    </r>
    <r>
      <rPr>
        <b/>
        <sz val="14"/>
        <color theme="1"/>
        <rFont val="Calibri"/>
        <family val="2"/>
        <scheme val="minor"/>
      </rPr>
      <t>DILIGENCIADOR</t>
    </r>
    <r>
      <rPr>
        <sz val="14"/>
        <rFont val="Calibri"/>
        <family val="2"/>
        <scheme val="minor"/>
      </rPr>
      <t>.</t>
    </r>
  </si>
  <si>
    <r>
      <t xml:space="preserve">Formulários que forem enviados para emails que não estão na lista acima serão </t>
    </r>
    <r>
      <rPr>
        <b/>
        <u/>
        <sz val="14"/>
        <color rgb="FFFF0000"/>
        <rFont val="Calibri"/>
        <family val="2"/>
        <scheme val="minor"/>
      </rPr>
      <t>desconsiderados</t>
    </r>
    <r>
      <rPr>
        <sz val="14"/>
        <rFont val="Calibri"/>
        <family val="2"/>
        <scheme val="minor"/>
      </rPr>
      <t>.</t>
    </r>
  </si>
  <si>
    <r>
      <t xml:space="preserve">Deve ser preenchido um formulário de solicitação de coleta para cada </t>
    </r>
    <r>
      <rPr>
        <b/>
        <sz val="14"/>
        <rFont val="Calibri"/>
        <family val="2"/>
        <scheme val="minor"/>
      </rPr>
      <t>destino.</t>
    </r>
  </si>
  <si>
    <r>
      <t xml:space="preserve">Os campos em </t>
    </r>
    <r>
      <rPr>
        <b/>
        <sz val="14"/>
        <color theme="4"/>
        <rFont val="Calibri"/>
        <family val="2"/>
        <scheme val="minor"/>
      </rPr>
      <t>AZUL</t>
    </r>
    <r>
      <rPr>
        <sz val="14"/>
        <rFont val="Calibri"/>
        <family val="2"/>
        <scheme val="minor"/>
      </rPr>
      <t xml:space="preserve"> devem ser preenchidos pela equipe de Planejamento de Transportes.</t>
    </r>
  </si>
  <si>
    <r>
      <t xml:space="preserve">Todos os campos em </t>
    </r>
    <r>
      <rPr>
        <b/>
        <sz val="14"/>
        <color rgb="FF00B050"/>
        <rFont val="Calibri"/>
        <family val="2"/>
        <scheme val="minor"/>
      </rPr>
      <t>VERDE</t>
    </r>
    <r>
      <rPr>
        <sz val="14"/>
        <rFont val="Calibri"/>
        <family val="2"/>
        <scheme val="minor"/>
      </rPr>
      <t xml:space="preserve"> deverão ser preenchidos pelo FORNECEDOR. São campos indispensáveis para a efetivação do transporte. Não serão aceitos formulários incompletos.</t>
    </r>
  </si>
  <si>
    <r>
      <t xml:space="preserve">Após o preenchimento de todos os campos desse formulário, ele deverá ser encaminhado para </t>
    </r>
    <r>
      <rPr>
        <b/>
        <u/>
        <sz val="14"/>
        <color rgb="FFFF0000"/>
        <rFont val="Calibri"/>
        <family val="2"/>
        <scheme val="minor"/>
      </rPr>
      <t>o diligenciador responsável</t>
    </r>
    <r>
      <rPr>
        <sz val="14"/>
        <color theme="1"/>
        <rFont val="Calibri"/>
        <family val="2"/>
        <scheme val="minor"/>
      </rPr>
      <t>, até</t>
    </r>
    <r>
      <rPr>
        <sz val="14"/>
        <color rgb="FFFF0000"/>
        <rFont val="Calibri"/>
        <family val="2"/>
        <scheme val="minor"/>
      </rPr>
      <t xml:space="preserve"> </t>
    </r>
    <r>
      <rPr>
        <b/>
        <sz val="14"/>
        <color rgb="FFFF0000"/>
        <rFont val="Calibri"/>
        <family val="2"/>
        <scheme val="minor"/>
      </rPr>
      <t xml:space="preserve">5 </t>
    </r>
    <r>
      <rPr>
        <sz val="14"/>
        <color theme="1"/>
        <rFont val="Calibri"/>
        <family val="2"/>
        <scheme val="minor"/>
      </rPr>
      <t>dias antes da data de promessa</t>
    </r>
    <r>
      <rPr>
        <sz val="14"/>
        <rFont val="Calibri"/>
        <family val="2"/>
        <scheme val="minor"/>
      </rPr>
      <t xml:space="preserve">
.</t>
    </r>
  </si>
  <si>
    <t>(3) Data Limite para Entrega na MRS:</t>
  </si>
  <si>
    <t>(7) Quatidade Total de Volumes:</t>
  </si>
  <si>
    <t>(18) Valor do Frete FOB:</t>
  </si>
  <si>
    <t>EQ. DE VIA PERMANENTE</t>
  </si>
  <si>
    <t>Informações da Ordem de Compra</t>
  </si>
  <si>
    <t>Valor</t>
  </si>
  <si>
    <t>(4) Local de Coleta (Nome do Fornecedor):</t>
  </si>
  <si>
    <t>(5) Nome e Telefone para Contato:</t>
  </si>
  <si>
    <t>(6) Cidade:</t>
  </si>
  <si>
    <t>(7) Estado:</t>
  </si>
  <si>
    <t>(8) Endereço Completo do Local de Coleta:</t>
  </si>
  <si>
    <t>(9) Informações sobre o dia e horário para coleta e/ou restrição de data ou horário da coleta:</t>
  </si>
  <si>
    <t>(10) OI de Destino:</t>
  </si>
  <si>
    <t>Cidade:</t>
  </si>
  <si>
    <t>Endereço Completo:</t>
  </si>
  <si>
    <t>Valor Total da Carga (R$):</t>
  </si>
  <si>
    <t>Peso Total (kg):</t>
  </si>
  <si>
    <t xml:space="preserve">Peso Cubado: </t>
  </si>
  <si>
    <t>Nº da Solicitação de Coleta:</t>
  </si>
  <si>
    <t xml:space="preserve">Tipo de Frete: </t>
  </si>
  <si>
    <t>Nº da Coleta</t>
  </si>
  <si>
    <t>Solicitante</t>
  </si>
  <si>
    <t>Data Solicitação (Compras)</t>
  </si>
  <si>
    <t>Cidade de Origem</t>
  </si>
  <si>
    <t>Local Origem</t>
  </si>
  <si>
    <t>Armazém de Destino</t>
  </si>
  <si>
    <t>Coord.</t>
  </si>
  <si>
    <t>Centro de Custo</t>
  </si>
  <si>
    <t>Ordem de Compra</t>
  </si>
  <si>
    <t>CUSTEIO OU PROJETO</t>
  </si>
  <si>
    <t>Descrição do Material</t>
  </si>
  <si>
    <t>Transportadora</t>
  </si>
  <si>
    <t>Valor da Cotação</t>
  </si>
  <si>
    <t>Nº da Linha</t>
  </si>
  <si>
    <t>Nº da Entrega</t>
  </si>
  <si>
    <t>Peso Bruto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</si>
</sst>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4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u/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Arial"/>
      <family val="2"/>
    </font>
    <font>
      <sz val="12"/>
      <color theme="1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8"/>
      <color rgb="FFFFFFFF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4"/>
      <color theme="0" tint="-0.34998626667073579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66092"/>
        <bgColor rgb="FF366092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95">
    <xf numFmtId="0" fontId="0" fillId="0" borderId="0" xfId="0"/>
    <xf numFmtId="0" fontId="12" fillId="0" borderId="0" xfId="1" applyFont="1" applyBorder="1" applyAlignment="1">
      <alignment vertical="top"/>
    </xf>
    <xf numFmtId="0" fontId="4" fillId="0" borderId="0" xfId="1" applyFont="1"/>
    <xf numFmtId="0" fontId="4" fillId="0" borderId="0" xfId="1" applyFont="1" applyBorder="1"/>
    <xf numFmtId="0" fontId="4" fillId="2" borderId="0" xfId="1" applyFont="1" applyFill="1"/>
    <xf numFmtId="0" fontId="1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11" fillId="2" borderId="0" xfId="1" applyFont="1" applyFill="1"/>
    <xf numFmtId="0" fontId="4" fillId="0" borderId="0" xfId="1" applyFont="1" applyFill="1"/>
    <xf numFmtId="0" fontId="7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/>
    </xf>
    <xf numFmtId="0" fontId="18" fillId="0" borderId="0" xfId="1" applyNumberFormat="1" applyFont="1" applyFill="1" applyBorder="1" applyAlignment="1">
      <alignment horizontal="left" vertical="center"/>
    </xf>
    <xf numFmtId="0" fontId="4" fillId="0" borderId="0" xfId="1" applyFont="1" applyFill="1" applyBorder="1"/>
    <xf numFmtId="0" fontId="20" fillId="0" borderId="0" xfId="1" applyFont="1" applyFill="1" applyBorder="1"/>
    <xf numFmtId="0" fontId="4" fillId="4" borderId="0" xfId="1" applyFont="1" applyFill="1"/>
    <xf numFmtId="0" fontId="4" fillId="0" borderId="0" xfId="1" applyFont="1" applyAlignment="1"/>
    <xf numFmtId="0" fontId="4" fillId="0" borderId="0" xfId="1" applyFont="1" applyFill="1" applyAlignment="1">
      <alignment wrapText="1"/>
    </xf>
    <xf numFmtId="0" fontId="11" fillId="0" borderId="0" xfId="1" applyFont="1" applyFill="1"/>
    <xf numFmtId="0" fontId="11" fillId="0" borderId="0" xfId="1" applyFont="1" applyFill="1" applyAlignment="1">
      <alignment vertical="center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top"/>
    </xf>
    <xf numFmtId="0" fontId="4" fillId="0" borderId="0" xfId="1" applyFont="1" applyFill="1" applyBorder="1" applyAlignment="1">
      <alignment horizontal="left" vertical="top"/>
    </xf>
    <xf numFmtId="0" fontId="4" fillId="0" borderId="0" xfId="1" applyFont="1" applyFill="1" applyBorder="1" applyAlignment="1">
      <alignment vertical="top"/>
    </xf>
    <xf numFmtId="0" fontId="5" fillId="0" borderId="0" xfId="1" applyFont="1" applyBorder="1" applyAlignment="1">
      <alignment vertical="center"/>
    </xf>
    <xf numFmtId="0" fontId="5" fillId="0" borderId="0" xfId="1" applyFont="1" applyFill="1" applyBorder="1" applyAlignment="1">
      <alignment horizontal="left" vertical="center"/>
    </xf>
    <xf numFmtId="0" fontId="11" fillId="0" borderId="0" xfId="1" applyFont="1" applyFill="1" applyAlignment="1">
      <alignment horizontal="left" vertical="center"/>
    </xf>
    <xf numFmtId="0" fontId="9" fillId="0" borderId="0" xfId="1" applyFont="1" applyBorder="1" applyAlignment="1">
      <alignment horizontal="left" vertical="top"/>
    </xf>
    <xf numFmtId="0" fontId="9" fillId="0" borderId="0" xfId="1" applyFont="1" applyFill="1" applyBorder="1" applyAlignment="1">
      <alignment horizontal="left" vertical="top"/>
    </xf>
    <xf numFmtId="14" fontId="4" fillId="0" borderId="0" xfId="1" applyNumberFormat="1" applyFont="1" applyFill="1"/>
    <xf numFmtId="1" fontId="4" fillId="0" borderId="0" xfId="1" applyNumberFormat="1" applyFont="1" applyFill="1"/>
    <xf numFmtId="0" fontId="8" fillId="0" borderId="6" xfId="1" applyFont="1" applyFill="1" applyBorder="1" applyAlignment="1">
      <alignment horizontal="right" vertical="center"/>
    </xf>
    <xf numFmtId="0" fontId="10" fillId="0" borderId="6" xfId="2" applyFont="1" applyFill="1" applyBorder="1" applyAlignment="1" applyProtection="1">
      <alignment horizontal="center" vertical="center"/>
    </xf>
    <xf numFmtId="0" fontId="16" fillId="0" borderId="6" xfId="2" applyFont="1" applyFill="1" applyBorder="1" applyAlignment="1" applyProtection="1">
      <alignment horizontal="center" vertical="center"/>
    </xf>
    <xf numFmtId="0" fontId="21" fillId="0" borderId="31" xfId="1" applyFont="1" applyFill="1" applyBorder="1" applyAlignment="1">
      <alignment vertical="center"/>
    </xf>
    <xf numFmtId="0" fontId="7" fillId="0" borderId="24" xfId="1" applyFont="1" applyFill="1" applyBorder="1" applyAlignment="1">
      <alignment vertical="center" wrapText="1"/>
    </xf>
    <xf numFmtId="0" fontId="11" fillId="0" borderId="20" xfId="1" applyFont="1" applyFill="1" applyBorder="1"/>
    <xf numFmtId="0" fontId="17" fillId="0" borderId="21" xfId="1" applyFont="1" applyFill="1" applyBorder="1" applyAlignment="1">
      <alignment vertical="center"/>
    </xf>
    <xf numFmtId="0" fontId="20" fillId="0" borderId="15" xfId="1" applyFont="1" applyFill="1" applyBorder="1"/>
    <xf numFmtId="2" fontId="24" fillId="0" borderId="15" xfId="0" applyNumberFormat="1" applyFont="1" applyFill="1" applyBorder="1" applyAlignment="1">
      <alignment horizontal="center" vertical="center"/>
    </xf>
    <xf numFmtId="164" fontId="17" fillId="0" borderId="18" xfId="0" applyNumberFormat="1" applyFont="1" applyFill="1" applyBorder="1" applyAlignment="1">
      <alignment vertical="center"/>
    </xf>
    <xf numFmtId="164" fontId="17" fillId="0" borderId="15" xfId="0" applyNumberFormat="1" applyFont="1" applyFill="1" applyBorder="1" applyAlignment="1">
      <alignment vertical="center"/>
    </xf>
    <xf numFmtId="0" fontId="24" fillId="0" borderId="15" xfId="1" applyFont="1" applyFill="1" applyBorder="1" applyAlignment="1">
      <alignment horizontal="center" vertical="center"/>
    </xf>
    <xf numFmtId="0" fontId="25" fillId="0" borderId="15" xfId="0" applyFont="1" applyFill="1" applyBorder="1" applyAlignment="1"/>
    <xf numFmtId="0" fontId="25" fillId="0" borderId="16" xfId="0" applyFont="1" applyFill="1" applyBorder="1" applyAlignment="1"/>
    <xf numFmtId="0" fontId="20" fillId="0" borderId="0" xfId="1" applyFont="1" applyBorder="1"/>
    <xf numFmtId="0" fontId="1" fillId="0" borderId="6" xfId="1" applyFont="1" applyFill="1" applyBorder="1" applyAlignment="1">
      <alignment horizontal="left" vertical="center"/>
    </xf>
    <xf numFmtId="0" fontId="21" fillId="0" borderId="5" xfId="1" applyFont="1" applyFill="1" applyBorder="1" applyAlignment="1">
      <alignment horizontal="left" vertical="center"/>
    </xf>
    <xf numFmtId="0" fontId="21" fillId="0" borderId="6" xfId="1" applyFont="1" applyFill="1" applyBorder="1" applyAlignment="1">
      <alignment horizontal="left" vertical="center"/>
    </xf>
    <xf numFmtId="2" fontId="17" fillId="7" borderId="2" xfId="1" applyNumberFormat="1" applyFont="1" applyFill="1" applyBorder="1" applyAlignment="1">
      <alignment horizontal="right" vertical="center"/>
    </xf>
    <xf numFmtId="0" fontId="17" fillId="0" borderId="4" xfId="1" applyFont="1" applyFill="1" applyBorder="1" applyAlignment="1">
      <alignment horizontal="left" vertical="center"/>
    </xf>
    <xf numFmtId="49" fontId="17" fillId="0" borderId="20" xfId="1" applyNumberFormat="1" applyFont="1" applyBorder="1" applyAlignment="1">
      <alignment vertical="center"/>
    </xf>
    <xf numFmtId="0" fontId="20" fillId="0" borderId="6" xfId="1" applyFont="1" applyFill="1" applyBorder="1"/>
    <xf numFmtId="49" fontId="17" fillId="0" borderId="6" xfId="1" applyNumberFormat="1" applyFont="1" applyBorder="1" applyAlignment="1">
      <alignment vertical="center"/>
    </xf>
    <xf numFmtId="49" fontId="17" fillId="0" borderId="5" xfId="1" applyNumberFormat="1" applyFont="1" applyFill="1" applyBorder="1" applyAlignment="1">
      <alignment vertical="center"/>
    </xf>
    <xf numFmtId="49" fontId="17" fillId="0" borderId="6" xfId="1" applyNumberFormat="1" applyFont="1" applyFill="1" applyBorder="1" applyAlignment="1">
      <alignment vertical="center"/>
    </xf>
    <xf numFmtId="49" fontId="17" fillId="0" borderId="21" xfId="1" applyNumberFormat="1" applyFont="1" applyFill="1" applyBorder="1" applyAlignment="1">
      <alignment vertical="center"/>
    </xf>
    <xf numFmtId="0" fontId="20" fillId="0" borderId="24" xfId="1" applyFont="1" applyFill="1" applyBorder="1"/>
    <xf numFmtId="0" fontId="4" fillId="0" borderId="34" xfId="1" applyFont="1" applyBorder="1" applyAlignment="1">
      <alignment horizontal="left" vertical="top"/>
    </xf>
    <xf numFmtId="0" fontId="9" fillId="0" borderId="34" xfId="1" applyFont="1" applyBorder="1" applyAlignment="1">
      <alignment vertical="top"/>
    </xf>
    <xf numFmtId="0" fontId="9" fillId="0" borderId="34" xfId="1" applyFont="1" applyFill="1" applyBorder="1"/>
    <xf numFmtId="0" fontId="4" fillId="0" borderId="34" xfId="1" applyFont="1" applyBorder="1" applyAlignment="1">
      <alignment vertical="top"/>
    </xf>
    <xf numFmtId="0" fontId="4" fillId="0" borderId="35" xfId="1" applyFont="1" applyBorder="1" applyAlignment="1">
      <alignment horizontal="left" vertical="top"/>
    </xf>
    <xf numFmtId="0" fontId="9" fillId="0" borderId="35" xfId="1" applyFont="1" applyBorder="1" applyAlignment="1">
      <alignment vertical="top"/>
    </xf>
    <xf numFmtId="0" fontId="9" fillId="0" borderId="35" xfId="1" applyFont="1" applyFill="1" applyBorder="1"/>
    <xf numFmtId="0" fontId="4" fillId="0" borderId="35" xfId="1" applyFont="1" applyBorder="1" applyAlignment="1">
      <alignment vertical="top"/>
    </xf>
    <xf numFmtId="0" fontId="4" fillId="0" borderId="35" xfId="1" applyFont="1" applyFill="1" applyBorder="1" applyAlignment="1">
      <alignment horizontal="left" vertical="top"/>
    </xf>
    <xf numFmtId="0" fontId="9" fillId="0" borderId="35" xfId="1" applyFont="1" applyFill="1" applyBorder="1" applyAlignment="1">
      <alignment vertical="top"/>
    </xf>
    <xf numFmtId="0" fontId="4" fillId="0" borderId="35" xfId="1" applyFont="1" applyFill="1" applyBorder="1"/>
    <xf numFmtId="0" fontId="4" fillId="0" borderId="35" xfId="1" applyFont="1" applyFill="1" applyBorder="1" applyAlignment="1">
      <alignment vertical="top"/>
    </xf>
    <xf numFmtId="0" fontId="9" fillId="0" borderId="36" xfId="1" applyFont="1" applyBorder="1" applyAlignment="1">
      <alignment horizontal="left" vertical="top"/>
    </xf>
    <xf numFmtId="0" fontId="4" fillId="0" borderId="37" xfId="1" applyFont="1" applyBorder="1" applyAlignment="1">
      <alignment vertical="top"/>
    </xf>
    <xf numFmtId="0" fontId="9" fillId="0" borderId="38" xfId="1" applyFont="1" applyBorder="1" applyAlignment="1">
      <alignment horizontal="left" vertical="top"/>
    </xf>
    <xf numFmtId="0" fontId="4" fillId="0" borderId="39" xfId="1" applyFont="1" applyBorder="1" applyAlignment="1">
      <alignment vertical="top"/>
    </xf>
    <xf numFmtId="0" fontId="9" fillId="0" borderId="38" xfId="1" applyFont="1" applyFill="1" applyBorder="1" applyAlignment="1">
      <alignment horizontal="left" vertical="top"/>
    </xf>
    <xf numFmtId="0" fontId="9" fillId="0" borderId="40" xfId="1" applyFont="1" applyFill="1" applyBorder="1" applyAlignment="1">
      <alignment horizontal="left" vertical="top"/>
    </xf>
    <xf numFmtId="0" fontId="4" fillId="0" borderId="41" xfId="1" applyFont="1" applyFill="1" applyBorder="1" applyAlignment="1">
      <alignment horizontal="left" vertical="top"/>
    </xf>
    <xf numFmtId="0" fontId="9" fillId="0" borderId="41" xfId="1" applyFont="1" applyFill="1" applyBorder="1" applyAlignment="1">
      <alignment vertical="top"/>
    </xf>
    <xf numFmtId="0" fontId="9" fillId="0" borderId="41" xfId="1" applyFont="1" applyFill="1" applyBorder="1"/>
    <xf numFmtId="0" fontId="4" fillId="0" borderId="41" xfId="1" applyFont="1" applyFill="1" applyBorder="1" applyAlignment="1">
      <alignment vertical="top"/>
    </xf>
    <xf numFmtId="0" fontId="4" fillId="0" borderId="41" xfId="1" applyFont="1" applyBorder="1" applyAlignment="1">
      <alignment vertical="top"/>
    </xf>
    <xf numFmtId="0" fontId="4" fillId="0" borderId="42" xfId="1" applyFont="1" applyBorder="1" applyAlignment="1">
      <alignment vertical="top"/>
    </xf>
    <xf numFmtId="2" fontId="17" fillId="0" borderId="2" xfId="1" applyNumberFormat="1" applyFont="1" applyFill="1" applyBorder="1" applyAlignment="1">
      <alignment horizontal="right" vertical="center"/>
    </xf>
    <xf numFmtId="0" fontId="27" fillId="3" borderId="0" xfId="1" applyFont="1" applyFill="1"/>
    <xf numFmtId="14" fontId="27" fillId="3" borderId="0" xfId="1" applyNumberFormat="1" applyFont="1" applyFill="1"/>
    <xf numFmtId="0" fontId="27" fillId="3" borderId="0" xfId="1" applyFont="1" applyFill="1" applyAlignment="1">
      <alignment horizontal="center" vertical="center"/>
    </xf>
    <xf numFmtId="49" fontId="27" fillId="3" borderId="0" xfId="0" applyNumberFormat="1" applyFont="1" applyFill="1" applyBorder="1"/>
    <xf numFmtId="14" fontId="27" fillId="3" borderId="0" xfId="1" applyNumberFormat="1" applyFont="1" applyFill="1" applyAlignment="1">
      <alignment horizontal="left" vertical="center"/>
    </xf>
    <xf numFmtId="0" fontId="27" fillId="3" borderId="0" xfId="1" applyFont="1" applyFill="1" applyAlignment="1">
      <alignment horizontal="center" wrapText="1"/>
    </xf>
    <xf numFmtId="0" fontId="27" fillId="3" borderId="0" xfId="1" applyFont="1" applyFill="1" applyAlignment="1">
      <alignment wrapText="1"/>
    </xf>
    <xf numFmtId="14" fontId="27" fillId="3" borderId="0" xfId="1" applyNumberFormat="1" applyFont="1" applyFill="1" applyAlignment="1">
      <alignment horizontal="left" vertical="center" wrapText="1"/>
    </xf>
    <xf numFmtId="0" fontId="27" fillId="3" borderId="0" xfId="1" applyFont="1" applyFill="1" applyAlignment="1">
      <alignment horizontal="left" wrapText="1"/>
    </xf>
    <xf numFmtId="0" fontId="27" fillId="3" borderId="0" xfId="1" applyFont="1" applyFill="1" applyAlignment="1">
      <alignment horizontal="left" vertical="center" wrapText="1"/>
    </xf>
    <xf numFmtId="0" fontId="27" fillId="3" borderId="0" xfId="1" applyFont="1" applyFill="1" applyAlignment="1">
      <alignment vertical="center" wrapText="1"/>
    </xf>
    <xf numFmtId="0" fontId="27" fillId="3" borderId="0" xfId="1" applyFont="1" applyFill="1" applyAlignment="1">
      <alignment vertical="center"/>
    </xf>
    <xf numFmtId="0" fontId="27" fillId="3" borderId="0" xfId="1" applyFont="1" applyFill="1" applyAlignment="1">
      <alignment horizontal="center" vertical="center" wrapText="1"/>
    </xf>
    <xf numFmtId="0" fontId="27" fillId="3" borderId="0" xfId="1" applyFont="1" applyFill="1" applyAlignment="1">
      <alignment horizontal="left" vertical="center"/>
    </xf>
    <xf numFmtId="0" fontId="6" fillId="3" borderId="0" xfId="1" applyFont="1" applyFill="1" applyBorder="1" applyAlignment="1">
      <alignment horizontal="center"/>
    </xf>
    <xf numFmtId="0" fontId="6" fillId="3" borderId="0" xfId="1" applyFont="1" applyFill="1" applyBorder="1" applyAlignment="1">
      <alignment horizontal="center" wrapText="1"/>
    </xf>
    <xf numFmtId="0" fontId="27" fillId="3" borderId="0" xfId="1" applyFont="1" applyFill="1" applyBorder="1"/>
    <xf numFmtId="14" fontId="27" fillId="3" borderId="0" xfId="1" applyNumberFormat="1" applyFont="1" applyFill="1" applyBorder="1" applyAlignment="1">
      <alignment horizontal="left" vertical="center"/>
    </xf>
    <xf numFmtId="14" fontId="27" fillId="3" borderId="0" xfId="1" applyNumberFormat="1" applyFont="1" applyFill="1" applyAlignment="1">
      <alignment horizontal="left"/>
    </xf>
    <xf numFmtId="0" fontId="14" fillId="0" borderId="0" xfId="1" applyFont="1" applyFill="1" applyBorder="1" applyAlignment="1">
      <alignment horizontal="left" vertical="top"/>
    </xf>
    <xf numFmtId="0" fontId="14" fillId="0" borderId="0" xfId="1" applyFont="1" applyBorder="1" applyAlignment="1">
      <alignment horizontal="left" vertical="top"/>
    </xf>
    <xf numFmtId="0" fontId="14" fillId="0" borderId="0" xfId="1" applyFont="1" applyBorder="1" applyAlignment="1">
      <alignment vertical="top"/>
    </xf>
    <xf numFmtId="0" fontId="14" fillId="0" borderId="0" xfId="1" applyFont="1" applyBorder="1" applyAlignment="1">
      <alignment horizontal="left" vertical="center"/>
    </xf>
    <xf numFmtId="0" fontId="4" fillId="0" borderId="0" xfId="1" applyFont="1" applyFill="1" applyAlignment="1">
      <alignment vertical="center"/>
    </xf>
    <xf numFmtId="0" fontId="36" fillId="5" borderId="5" xfId="1" applyFont="1" applyFill="1" applyBorder="1" applyAlignment="1">
      <alignment horizontal="left" vertical="center"/>
    </xf>
    <xf numFmtId="0" fontId="36" fillId="5" borderId="6" xfId="1" applyFont="1" applyFill="1" applyBorder="1" applyAlignment="1">
      <alignment horizontal="left" vertical="center"/>
    </xf>
    <xf numFmtId="0" fontId="36" fillId="5" borderId="6" xfId="1" applyFont="1" applyFill="1" applyBorder="1" applyAlignment="1">
      <alignment vertical="center"/>
    </xf>
    <xf numFmtId="0" fontId="37" fillId="5" borderId="7" xfId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49" fontId="27" fillId="3" borderId="0" xfId="0" applyNumberFormat="1" applyFont="1" applyFill="1" applyBorder="1" applyAlignment="1">
      <alignment vertical="center"/>
    </xf>
    <xf numFmtId="0" fontId="17" fillId="0" borderId="6" xfId="1" applyFont="1" applyFill="1" applyBorder="1" applyAlignment="1">
      <alignment horizontal="left" vertical="center"/>
    </xf>
    <xf numFmtId="0" fontId="17" fillId="0" borderId="20" xfId="1" applyFont="1" applyBorder="1" applyAlignment="1">
      <alignment horizontal="left" vertical="center"/>
    </xf>
    <xf numFmtId="0" fontId="17" fillId="0" borderId="6" xfId="1" applyFont="1" applyBorder="1" applyAlignment="1">
      <alignment horizontal="left" vertical="center"/>
    </xf>
    <xf numFmtId="0" fontId="17" fillId="0" borderId="21" xfId="1" applyFont="1" applyFill="1" applyBorder="1" applyAlignment="1">
      <alignment horizontal="left" vertical="center"/>
    </xf>
    <xf numFmtId="0" fontId="4" fillId="0" borderId="28" xfId="1" applyFont="1" applyFill="1" applyBorder="1"/>
    <xf numFmtId="0" fontId="12" fillId="0" borderId="29" xfId="1" applyFont="1" applyBorder="1" applyAlignment="1">
      <alignment vertical="top"/>
    </xf>
    <xf numFmtId="0" fontId="4" fillId="0" borderId="28" xfId="1" applyFont="1" applyFill="1" applyBorder="1" applyAlignment="1">
      <alignment wrapText="1"/>
    </xf>
    <xf numFmtId="0" fontId="4" fillId="0" borderId="28" xfId="1" applyFont="1" applyFill="1" applyBorder="1" applyAlignment="1">
      <alignment vertical="center"/>
    </xf>
    <xf numFmtId="0" fontId="12" fillId="0" borderId="29" xfId="1" applyFont="1" applyBorder="1" applyAlignment="1">
      <alignment vertical="center"/>
    </xf>
    <xf numFmtId="0" fontId="9" fillId="0" borderId="0" xfId="1" applyFont="1" applyFill="1" applyBorder="1"/>
    <xf numFmtId="0" fontId="14" fillId="0" borderId="0" xfId="1" applyFont="1" applyFill="1" applyBorder="1"/>
    <xf numFmtId="0" fontId="11" fillId="0" borderId="28" xfId="1" applyFont="1" applyFill="1" applyBorder="1"/>
    <xf numFmtId="0" fontId="11" fillId="0" borderId="23" xfId="1" applyFont="1" applyFill="1" applyBorder="1" applyAlignment="1">
      <alignment vertical="center"/>
    </xf>
    <xf numFmtId="0" fontId="4" fillId="0" borderId="24" xfId="1" applyFont="1" applyBorder="1" applyAlignment="1">
      <alignment vertical="top"/>
    </xf>
    <xf numFmtId="0" fontId="12" fillId="0" borderId="25" xfId="1" applyFont="1" applyBorder="1" applyAlignment="1">
      <alignment vertical="top"/>
    </xf>
    <xf numFmtId="4" fontId="24" fillId="0" borderId="15" xfId="0" applyNumberFormat="1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left" vertical="center"/>
    </xf>
    <xf numFmtId="0" fontId="21" fillId="0" borderId="24" xfId="1" applyNumberFormat="1" applyFont="1" applyFill="1" applyBorder="1" applyAlignment="1">
      <alignment vertical="center"/>
    </xf>
    <xf numFmtId="0" fontId="21" fillId="0" borderId="25" xfId="1" applyNumberFormat="1" applyFont="1" applyFill="1" applyBorder="1" applyAlignment="1">
      <alignment vertical="center"/>
    </xf>
    <xf numFmtId="49" fontId="17" fillId="0" borderId="31" xfId="1" applyNumberFormat="1" applyFont="1" applyFill="1" applyBorder="1" applyAlignment="1">
      <alignment vertical="center"/>
    </xf>
    <xf numFmtId="164" fontId="19" fillId="0" borderId="24" xfId="1" applyNumberFormat="1" applyFont="1" applyFill="1" applyBorder="1" applyAlignment="1">
      <alignment vertical="center"/>
    </xf>
    <xf numFmtId="0" fontId="11" fillId="0" borderId="24" xfId="1" applyFont="1" applyFill="1" applyBorder="1"/>
    <xf numFmtId="0" fontId="17" fillId="0" borderId="7" xfId="1" applyFont="1" applyFill="1" applyBorder="1" applyAlignment="1">
      <alignment vertical="center"/>
    </xf>
    <xf numFmtId="0" fontId="11" fillId="0" borderId="49" xfId="1" applyFont="1" applyFill="1" applyBorder="1"/>
    <xf numFmtId="0" fontId="4" fillId="0" borderId="49" xfId="1" applyFont="1" applyBorder="1" applyAlignment="1"/>
    <xf numFmtId="0" fontId="11" fillId="0" borderId="0" xfId="1" applyFont="1" applyFill="1" applyBorder="1"/>
    <xf numFmtId="0" fontId="21" fillId="0" borderId="24" xfId="1" applyNumberFormat="1" applyFont="1" applyBorder="1" applyAlignment="1">
      <alignment vertical="center"/>
    </xf>
    <xf numFmtId="0" fontId="7" fillId="0" borderId="24" xfId="1" applyFont="1" applyFill="1" applyBorder="1" applyAlignment="1">
      <alignment vertical="center"/>
    </xf>
    <xf numFmtId="14" fontId="38" fillId="11" borderId="52" xfId="0" applyNumberFormat="1" applyFont="1" applyFill="1" applyBorder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14" fontId="39" fillId="0" borderId="0" xfId="0" applyNumberFormat="1" applyFont="1" applyAlignment="1">
      <alignment horizontal="left" vertical="center"/>
    </xf>
    <xf numFmtId="0" fontId="39" fillId="10" borderId="0" xfId="0" applyFont="1" applyFill="1" applyAlignment="1">
      <alignment horizontal="left" vertical="center"/>
    </xf>
    <xf numFmtId="1" fontId="39" fillId="0" borderId="0" xfId="0" applyNumberFormat="1" applyFont="1" applyAlignment="1">
      <alignment horizontal="left" vertical="center"/>
    </xf>
    <xf numFmtId="49" fontId="39" fillId="0" borderId="0" xfId="0" applyNumberFormat="1" applyFont="1" applyAlignment="1">
      <alignment horizontal="left" vertical="center"/>
    </xf>
    <xf numFmtId="0" fontId="21" fillId="0" borderId="25" xfId="1" applyNumberFormat="1" applyFont="1" applyBorder="1" applyAlignment="1">
      <alignment vertical="center"/>
    </xf>
    <xf numFmtId="0" fontId="41" fillId="3" borderId="0" xfId="1" applyFont="1" applyFill="1"/>
    <xf numFmtId="0" fontId="41" fillId="3" borderId="0" xfId="0" applyFont="1" applyFill="1"/>
    <xf numFmtId="14" fontId="42" fillId="3" borderId="0" xfId="1" applyNumberFormat="1" applyFont="1" applyFill="1"/>
    <xf numFmtId="0" fontId="15" fillId="3" borderId="0" xfId="1" applyFont="1" applyFill="1"/>
    <xf numFmtId="14" fontId="42" fillId="3" borderId="0" xfId="1" applyNumberFormat="1" applyFont="1" applyFill="1" applyAlignment="1">
      <alignment horizontal="left"/>
    </xf>
    <xf numFmtId="0" fontId="41" fillId="3" borderId="0" xfId="0" applyFont="1" applyFill="1" applyBorder="1"/>
    <xf numFmtId="0" fontId="41" fillId="3" borderId="0" xfId="1" applyFont="1" applyFill="1" applyAlignment="1">
      <alignment wrapText="1"/>
    </xf>
    <xf numFmtId="0" fontId="41" fillId="3" borderId="0" xfId="0" applyFont="1" applyFill="1" applyAlignment="1">
      <alignment wrapText="1"/>
    </xf>
    <xf numFmtId="0" fontId="15" fillId="3" borderId="0" xfId="1" applyFont="1" applyFill="1" applyAlignment="1">
      <alignment wrapText="1"/>
    </xf>
    <xf numFmtId="0" fontId="41" fillId="3" borderId="0" xfId="0" applyFont="1" applyFill="1" applyBorder="1" applyAlignment="1">
      <alignment wrapText="1"/>
    </xf>
    <xf numFmtId="14" fontId="42" fillId="3" borderId="0" xfId="1" applyNumberFormat="1" applyFont="1" applyFill="1" applyAlignment="1">
      <alignment horizontal="left" wrapText="1"/>
    </xf>
    <xf numFmtId="0" fontId="41" fillId="3" borderId="0" xfId="1" applyFont="1" applyFill="1" applyAlignment="1">
      <alignment vertical="center"/>
    </xf>
    <xf numFmtId="0" fontId="41" fillId="3" borderId="0" xfId="0" applyFont="1" applyFill="1" applyAlignment="1">
      <alignment vertical="center"/>
    </xf>
    <xf numFmtId="0" fontId="41" fillId="3" borderId="0" xfId="0" applyFont="1" applyFill="1" applyBorder="1" applyAlignment="1">
      <alignment vertical="center"/>
    </xf>
    <xf numFmtId="14" fontId="42" fillId="3" borderId="0" xfId="1" applyNumberFormat="1" applyFont="1" applyFill="1" applyAlignment="1">
      <alignment horizontal="left" vertical="center"/>
    </xf>
    <xf numFmtId="0" fontId="15" fillId="3" borderId="0" xfId="1" applyFont="1" applyFill="1" applyAlignment="1">
      <alignment vertical="center"/>
    </xf>
    <xf numFmtId="0" fontId="41" fillId="3" borderId="0" xfId="1" applyFont="1" applyFill="1" applyAlignment="1">
      <alignment horizontal="left" vertical="center"/>
    </xf>
    <xf numFmtId="0" fontId="15" fillId="3" borderId="0" xfId="1" applyFont="1" applyFill="1" applyAlignment="1">
      <alignment horizontal="left" vertical="center"/>
    </xf>
    <xf numFmtId="14" fontId="42" fillId="3" borderId="0" xfId="1" applyNumberFormat="1" applyFont="1" applyFill="1" applyAlignment="1">
      <alignment vertical="center"/>
    </xf>
    <xf numFmtId="0" fontId="41" fillId="3" borderId="0" xfId="1" applyFont="1" applyFill="1" applyBorder="1"/>
    <xf numFmtId="0" fontId="15" fillId="3" borderId="0" xfId="1" applyFont="1" applyFill="1" applyBorder="1"/>
    <xf numFmtId="14" fontId="42" fillId="3" borderId="0" xfId="1" applyNumberFormat="1" applyFont="1" applyFill="1" applyBorder="1" applyAlignment="1">
      <alignment horizontal="left"/>
    </xf>
    <xf numFmtId="0" fontId="6" fillId="0" borderId="0" xfId="1" applyFont="1" applyBorder="1"/>
    <xf numFmtId="0" fontId="6" fillId="2" borderId="0" xfId="1" applyFont="1" applyFill="1" applyBorder="1"/>
    <xf numFmtId="0" fontId="43" fillId="2" borderId="0" xfId="1" applyFont="1" applyFill="1" applyBorder="1"/>
    <xf numFmtId="0" fontId="6" fillId="2" borderId="0" xfId="1" applyFont="1" applyFill="1" applyBorder="1" applyAlignment="1">
      <alignment horizontal="center" wrapText="1"/>
    </xf>
    <xf numFmtId="0" fontId="6" fillId="0" borderId="0" xfId="1" applyFont="1" applyBorder="1" applyAlignment="1">
      <alignment wrapText="1"/>
    </xf>
    <xf numFmtId="0" fontId="6" fillId="2" borderId="0" xfId="1" applyFont="1" applyFill="1" applyBorder="1" applyAlignment="1">
      <alignment wrapText="1"/>
    </xf>
    <xf numFmtId="0" fontId="6" fillId="0" borderId="0" xfId="1" applyFont="1" applyBorder="1" applyAlignment="1">
      <alignment vertical="center" wrapText="1"/>
    </xf>
    <xf numFmtId="0" fontId="6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left" vertical="center" wrapText="1"/>
    </xf>
    <xf numFmtId="0" fontId="6" fillId="2" borderId="0" xfId="1" applyFont="1" applyFill="1" applyBorder="1" applyAlignment="1">
      <alignment vertical="center" wrapText="1"/>
    </xf>
    <xf numFmtId="0" fontId="6" fillId="0" borderId="0" xfId="1" applyFont="1" applyBorder="1" applyAlignment="1"/>
    <xf numFmtId="0" fontId="6" fillId="3" borderId="0" xfId="1" applyFont="1" applyFill="1"/>
    <xf numFmtId="0" fontId="6" fillId="0" borderId="0" xfId="1" applyFont="1" applyFill="1" applyBorder="1"/>
    <xf numFmtId="0" fontId="6" fillId="0" borderId="0" xfId="1" applyFont="1" applyFill="1" applyBorder="1" applyAlignment="1">
      <alignment wrapText="1"/>
    </xf>
    <xf numFmtId="0" fontId="27" fillId="3" borderId="0" xfId="1" applyFont="1" applyFill="1" applyBorder="1" applyAlignment="1">
      <alignment horizontal="left"/>
    </xf>
    <xf numFmtId="0" fontId="6" fillId="0" borderId="0" xfId="1" applyFont="1" applyBorder="1" applyAlignment="1">
      <alignment horizontal="center"/>
    </xf>
    <xf numFmtId="0" fontId="26" fillId="7" borderId="28" xfId="1" applyFont="1" applyFill="1" applyBorder="1" applyAlignment="1">
      <alignment horizontal="center" vertical="center"/>
    </xf>
    <xf numFmtId="0" fontId="26" fillId="7" borderId="0" xfId="1" applyFont="1" applyFill="1" applyBorder="1" applyAlignment="1">
      <alignment horizontal="center" vertical="center"/>
    </xf>
    <xf numFmtId="0" fontId="26" fillId="7" borderId="29" xfId="1" applyFont="1" applyFill="1" applyBorder="1" applyAlignment="1">
      <alignment horizontal="center" vertical="center"/>
    </xf>
    <xf numFmtId="0" fontId="26" fillId="7" borderId="23" xfId="1" applyFont="1" applyFill="1" applyBorder="1" applyAlignment="1">
      <alignment horizontal="center" vertical="center"/>
    </xf>
    <xf numFmtId="0" fontId="26" fillId="7" borderId="24" xfId="1" applyFont="1" applyFill="1" applyBorder="1" applyAlignment="1">
      <alignment horizontal="center" vertical="center"/>
    </xf>
    <xf numFmtId="0" fontId="26" fillId="7" borderId="25" xfId="1" applyFont="1" applyFill="1" applyBorder="1" applyAlignment="1">
      <alignment horizontal="center" vertical="center"/>
    </xf>
    <xf numFmtId="0" fontId="17" fillId="0" borderId="5" xfId="1" applyFont="1" applyFill="1" applyBorder="1" applyAlignment="1">
      <alignment horizontal="left" vertical="center"/>
    </xf>
    <xf numFmtId="0" fontId="17" fillId="0" borderId="6" xfId="1" applyFont="1" applyFill="1" applyBorder="1" applyAlignment="1">
      <alignment horizontal="left" vertical="center"/>
    </xf>
    <xf numFmtId="49" fontId="17" fillId="10" borderId="31" xfId="1" applyNumberFormat="1" applyFont="1" applyFill="1" applyBorder="1" applyAlignment="1">
      <alignment horizontal="center" vertical="center"/>
    </xf>
    <xf numFmtId="49" fontId="17" fillId="10" borderId="24" xfId="1" applyNumberFormat="1" applyFont="1" applyFill="1" applyBorder="1" applyAlignment="1">
      <alignment horizontal="center" vertical="center"/>
    </xf>
    <xf numFmtId="14" fontId="17" fillId="10" borderId="31" xfId="1" applyNumberFormat="1" applyFont="1" applyFill="1" applyBorder="1" applyAlignment="1">
      <alignment horizontal="center" vertical="center"/>
    </xf>
    <xf numFmtId="14" fontId="17" fillId="10" borderId="24" xfId="1" applyNumberFormat="1" applyFont="1" applyFill="1" applyBorder="1" applyAlignment="1">
      <alignment horizontal="center" vertical="center"/>
    </xf>
    <xf numFmtId="0" fontId="17" fillId="0" borderId="24" xfId="1" applyFont="1" applyFill="1" applyBorder="1" applyAlignment="1">
      <alignment horizontal="left" vertical="center"/>
    </xf>
    <xf numFmtId="0" fontId="17" fillId="0" borderId="25" xfId="1" applyFont="1" applyFill="1" applyBorder="1" applyAlignment="1">
      <alignment horizontal="left" vertical="center"/>
    </xf>
    <xf numFmtId="0" fontId="17" fillId="7" borderId="17" xfId="1" applyFont="1" applyFill="1" applyBorder="1" applyAlignment="1">
      <alignment horizontal="left" vertical="center"/>
    </xf>
    <xf numFmtId="0" fontId="17" fillId="7" borderId="11" xfId="1" applyFont="1" applyFill="1" applyBorder="1" applyAlignment="1">
      <alignment horizontal="left" vertical="center"/>
    </xf>
    <xf numFmtId="0" fontId="17" fillId="7" borderId="12" xfId="1" applyFont="1" applyFill="1" applyBorder="1" applyAlignment="1">
      <alignment horizontal="left" vertical="center"/>
    </xf>
    <xf numFmtId="49" fontId="17" fillId="0" borderId="20" xfId="1" applyNumberFormat="1" applyFont="1" applyBorder="1" applyAlignment="1">
      <alignment horizontal="left" vertical="center"/>
    </xf>
    <xf numFmtId="49" fontId="17" fillId="0" borderId="6" xfId="1" applyNumberFormat="1" applyFont="1" applyBorder="1" applyAlignment="1">
      <alignment horizontal="left" vertical="center"/>
    </xf>
    <xf numFmtId="49" fontId="17" fillId="0" borderId="7" xfId="1" applyNumberFormat="1" applyFont="1" applyBorder="1" applyAlignment="1">
      <alignment horizontal="left" vertical="center"/>
    </xf>
    <xf numFmtId="0" fontId="23" fillId="6" borderId="33" xfId="1" applyFont="1" applyFill="1" applyBorder="1" applyAlignment="1">
      <alignment horizontal="center" vertical="center"/>
    </xf>
    <xf numFmtId="0" fontId="23" fillId="6" borderId="26" xfId="1" applyFont="1" applyFill="1" applyBorder="1" applyAlignment="1">
      <alignment horizontal="center" vertical="center"/>
    </xf>
    <xf numFmtId="0" fontId="23" fillId="6" borderId="27" xfId="1" applyFont="1" applyFill="1" applyBorder="1" applyAlignment="1">
      <alignment horizontal="center" vertical="center"/>
    </xf>
    <xf numFmtId="0" fontId="17" fillId="8" borderId="28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 vertical="center" wrapText="1"/>
    </xf>
    <xf numFmtId="0" fontId="17" fillId="8" borderId="8" xfId="0" applyFont="1" applyFill="1" applyBorder="1" applyAlignment="1">
      <alignment horizontal="center" vertical="center" wrapText="1"/>
    </xf>
    <xf numFmtId="0" fontId="22" fillId="6" borderId="33" xfId="1" applyFont="1" applyFill="1" applyBorder="1" applyAlignment="1">
      <alignment horizontal="center" vertical="center"/>
    </xf>
    <xf numFmtId="0" fontId="22" fillId="6" borderId="26" xfId="1" applyFont="1" applyFill="1" applyBorder="1" applyAlignment="1">
      <alignment horizontal="center" vertical="center"/>
    </xf>
    <xf numFmtId="0" fontId="22" fillId="6" borderId="27" xfId="1" applyFont="1" applyFill="1" applyBorder="1" applyAlignment="1">
      <alignment horizontal="center" vertical="center"/>
    </xf>
    <xf numFmtId="1" fontId="17" fillId="7" borderId="1" xfId="1" applyNumberFormat="1" applyFont="1" applyFill="1" applyBorder="1" applyAlignment="1">
      <alignment horizontal="center" vertical="center"/>
    </xf>
    <xf numFmtId="1" fontId="17" fillId="7" borderId="43" xfId="1" applyNumberFormat="1" applyFont="1" applyFill="1" applyBorder="1" applyAlignment="1">
      <alignment horizontal="center" vertical="center"/>
    </xf>
    <xf numFmtId="0" fontId="17" fillId="7" borderId="13" xfId="1" applyFont="1" applyFill="1" applyBorder="1" applyAlignment="1">
      <alignment horizontal="center" vertical="center"/>
    </xf>
    <xf numFmtId="0" fontId="17" fillId="7" borderId="3" xfId="1" applyFont="1" applyFill="1" applyBorder="1" applyAlignment="1">
      <alignment horizontal="center" vertical="center"/>
    </xf>
    <xf numFmtId="0" fontId="17" fillId="7" borderId="4" xfId="1" applyFont="1" applyFill="1" applyBorder="1" applyAlignment="1">
      <alignment horizontal="center" vertical="center"/>
    </xf>
    <xf numFmtId="0" fontId="40" fillId="0" borderId="26" xfId="1" applyNumberFormat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/>
    </xf>
    <xf numFmtId="0" fontId="21" fillId="7" borderId="10" xfId="1" applyFont="1" applyFill="1" applyBorder="1" applyAlignment="1">
      <alignment horizontal="center" vertical="center"/>
    </xf>
    <xf numFmtId="0" fontId="21" fillId="7" borderId="11" xfId="1" applyFont="1" applyFill="1" applyBorder="1" applyAlignment="1">
      <alignment horizontal="center" vertical="center"/>
    </xf>
    <xf numFmtId="0" fontId="21" fillId="7" borderId="12" xfId="1" applyFont="1" applyFill="1" applyBorder="1" applyAlignment="1">
      <alignment horizontal="center" vertical="center"/>
    </xf>
    <xf numFmtId="0" fontId="17" fillId="7" borderId="10" xfId="1" applyNumberFormat="1" applyFont="1" applyFill="1" applyBorder="1" applyAlignment="1">
      <alignment horizontal="left" vertical="center"/>
    </xf>
    <xf numFmtId="0" fontId="17" fillId="7" borderId="11" xfId="1" applyNumberFormat="1" applyFont="1" applyFill="1" applyBorder="1" applyAlignment="1">
      <alignment horizontal="left" vertical="center"/>
    </xf>
    <xf numFmtId="0" fontId="17" fillId="7" borderId="22" xfId="1" applyNumberFormat="1" applyFont="1" applyFill="1" applyBorder="1" applyAlignment="1">
      <alignment horizontal="left" vertical="center"/>
    </xf>
    <xf numFmtId="0" fontId="21" fillId="7" borderId="10" xfId="1" applyNumberFormat="1" applyFont="1" applyFill="1" applyBorder="1" applyAlignment="1">
      <alignment horizontal="left" vertical="center"/>
    </xf>
    <xf numFmtId="0" fontId="21" fillId="7" borderId="11" xfId="1" applyNumberFormat="1" applyFont="1" applyFill="1" applyBorder="1" applyAlignment="1">
      <alignment horizontal="left" vertical="center"/>
    </xf>
    <xf numFmtId="0" fontId="21" fillId="7" borderId="22" xfId="1" applyNumberFormat="1" applyFont="1" applyFill="1" applyBorder="1" applyAlignment="1">
      <alignment horizontal="left" vertical="center"/>
    </xf>
    <xf numFmtId="49" fontId="17" fillId="0" borderId="5" xfId="1" applyNumberFormat="1" applyFont="1" applyBorder="1" applyAlignment="1">
      <alignment horizontal="left" vertical="center"/>
    </xf>
    <xf numFmtId="49" fontId="17" fillId="0" borderId="21" xfId="1" applyNumberFormat="1" applyFont="1" applyBorder="1" applyAlignment="1">
      <alignment horizontal="left" vertical="center"/>
    </xf>
    <xf numFmtId="49" fontId="17" fillId="0" borderId="8" xfId="1" applyNumberFormat="1" applyFont="1" applyBorder="1" applyAlignment="1">
      <alignment horizontal="left" vertical="center"/>
    </xf>
    <xf numFmtId="49" fontId="17" fillId="0" borderId="0" xfId="1" applyNumberFormat="1" applyFont="1" applyBorder="1" applyAlignment="1">
      <alignment horizontal="left" vertical="center"/>
    </xf>
    <xf numFmtId="49" fontId="17" fillId="0" borderId="9" xfId="1" applyNumberFormat="1" applyFont="1" applyBorder="1" applyAlignment="1">
      <alignment horizontal="left" vertical="center"/>
    </xf>
    <xf numFmtId="0" fontId="21" fillId="0" borderId="31" xfId="1" applyNumberFormat="1" applyFont="1" applyBorder="1" applyAlignment="1">
      <alignment horizontal="left" vertical="center"/>
    </xf>
    <xf numFmtId="0" fontId="21" fillId="0" borderId="24" xfId="1" applyNumberFormat="1" applyFont="1" applyBorder="1" applyAlignment="1">
      <alignment horizontal="left" vertical="center"/>
    </xf>
    <xf numFmtId="0" fontId="17" fillId="7" borderId="23" xfId="1" applyFont="1" applyFill="1" applyBorder="1" applyAlignment="1">
      <alignment vertical="center"/>
    </xf>
    <xf numFmtId="0" fontId="17" fillId="7" borderId="24" xfId="1" applyFont="1" applyFill="1" applyBorder="1" applyAlignment="1">
      <alignment vertical="center"/>
    </xf>
    <xf numFmtId="0" fontId="23" fillId="6" borderId="48" xfId="1" applyFont="1" applyFill="1" applyBorder="1" applyAlignment="1">
      <alignment horizontal="center" vertical="center"/>
    </xf>
    <xf numFmtId="0" fontId="23" fillId="6" borderId="49" xfId="1" applyFont="1" applyFill="1" applyBorder="1" applyAlignment="1">
      <alignment horizontal="center" vertical="center"/>
    </xf>
    <xf numFmtId="0" fontId="23" fillId="6" borderId="50" xfId="1" applyFont="1" applyFill="1" applyBorder="1" applyAlignment="1">
      <alignment horizontal="center" vertical="center"/>
    </xf>
    <xf numFmtId="0" fontId="17" fillId="0" borderId="20" xfId="1" applyFont="1" applyBorder="1" applyAlignment="1">
      <alignment horizontal="left" vertical="center"/>
    </xf>
    <xf numFmtId="0" fontId="17" fillId="0" borderId="6" xfId="1" applyFont="1" applyBorder="1" applyAlignment="1">
      <alignment horizontal="left" vertical="center"/>
    </xf>
    <xf numFmtId="0" fontId="17" fillId="0" borderId="21" xfId="1" applyFont="1" applyBorder="1" applyAlignment="1">
      <alignment horizontal="left" vertical="center"/>
    </xf>
    <xf numFmtId="0" fontId="21" fillId="7" borderId="23" xfId="1" applyFont="1" applyFill="1" applyBorder="1" applyAlignment="1">
      <alignment horizontal="left" vertical="center"/>
    </xf>
    <xf numFmtId="0" fontId="21" fillId="7" borderId="24" xfId="1" applyFont="1" applyFill="1" applyBorder="1" applyAlignment="1">
      <alignment horizontal="left" vertical="center"/>
    </xf>
    <xf numFmtId="0" fontId="21" fillId="7" borderId="25" xfId="1" applyFont="1" applyFill="1" applyBorder="1" applyAlignment="1">
      <alignment horizontal="left" vertical="center"/>
    </xf>
    <xf numFmtId="0" fontId="21" fillId="7" borderId="23" xfId="1" applyFont="1" applyFill="1" applyBorder="1" applyAlignment="1">
      <alignment horizontal="left" vertical="center" wrapText="1"/>
    </xf>
    <xf numFmtId="0" fontId="21" fillId="7" borderId="24" xfId="1" applyFont="1" applyFill="1" applyBorder="1" applyAlignment="1">
      <alignment horizontal="left" vertical="center" wrapText="1"/>
    </xf>
    <xf numFmtId="0" fontId="17" fillId="8" borderId="29" xfId="0" applyFont="1" applyFill="1" applyBorder="1" applyAlignment="1">
      <alignment horizontal="center" vertical="center" wrapText="1"/>
    </xf>
    <xf numFmtId="164" fontId="17" fillId="7" borderId="1" xfId="1" applyNumberFormat="1" applyFont="1" applyFill="1" applyBorder="1" applyAlignment="1">
      <alignment horizontal="center" vertical="center"/>
    </xf>
    <xf numFmtId="164" fontId="17" fillId="7" borderId="44" xfId="1" applyNumberFormat="1" applyFont="1" applyFill="1" applyBorder="1" applyAlignment="1">
      <alignment horizontal="center" vertical="center"/>
    </xf>
    <xf numFmtId="0" fontId="17" fillId="7" borderId="1" xfId="2" applyFont="1" applyFill="1" applyBorder="1" applyAlignment="1" applyProtection="1">
      <alignment horizontal="center" vertical="center"/>
    </xf>
    <xf numFmtId="1" fontId="17" fillId="7" borderId="45" xfId="1" applyNumberFormat="1" applyFont="1" applyFill="1" applyBorder="1" applyAlignment="1">
      <alignment horizontal="center" vertical="center"/>
    </xf>
    <xf numFmtId="1" fontId="17" fillId="7" borderId="46" xfId="1" applyNumberFormat="1" applyFont="1" applyFill="1" applyBorder="1" applyAlignment="1">
      <alignment horizontal="center" vertical="center"/>
    </xf>
    <xf numFmtId="164" fontId="17" fillId="7" borderId="46" xfId="1" applyNumberFormat="1" applyFont="1" applyFill="1" applyBorder="1" applyAlignment="1">
      <alignment horizontal="center" vertical="center"/>
    </xf>
    <xf numFmtId="164" fontId="17" fillId="7" borderId="47" xfId="1" applyNumberFormat="1" applyFont="1" applyFill="1" applyBorder="1" applyAlignment="1">
      <alignment horizontal="center" vertical="center"/>
    </xf>
    <xf numFmtId="0" fontId="17" fillId="8" borderId="28" xfId="0" applyFont="1" applyFill="1" applyBorder="1" applyAlignment="1">
      <alignment horizontal="center" vertical="center"/>
    </xf>
    <xf numFmtId="0" fontId="17" fillId="8" borderId="0" xfId="0" applyFont="1" applyFill="1" applyBorder="1" applyAlignment="1">
      <alignment horizontal="center" vertical="center"/>
    </xf>
    <xf numFmtId="0" fontId="17" fillId="8" borderId="9" xfId="0" applyFont="1" applyFill="1" applyBorder="1" applyAlignment="1">
      <alignment horizontal="center" vertical="center"/>
    </xf>
    <xf numFmtId="0" fontId="17" fillId="8" borderId="17" xfId="0" applyFont="1" applyFill="1" applyBorder="1" applyAlignment="1">
      <alignment horizontal="center" vertical="center"/>
    </xf>
    <xf numFmtId="0" fontId="17" fillId="8" borderId="11" xfId="0" applyFont="1" applyFill="1" applyBorder="1" applyAlignment="1">
      <alignment horizontal="center" vertical="center"/>
    </xf>
    <xf numFmtId="0" fontId="17" fillId="8" borderId="12" xfId="0" applyFont="1" applyFill="1" applyBorder="1" applyAlignment="1">
      <alignment horizontal="center" vertical="center"/>
    </xf>
    <xf numFmtId="0" fontId="17" fillId="8" borderId="10" xfId="0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center" vertical="center"/>
    </xf>
    <xf numFmtId="0" fontId="17" fillId="8" borderId="4" xfId="0" applyFont="1" applyFill="1" applyBorder="1" applyAlignment="1">
      <alignment horizontal="center" vertical="center"/>
    </xf>
    <xf numFmtId="0" fontId="17" fillId="8" borderId="10" xfId="0" applyFont="1" applyFill="1" applyBorder="1" applyAlignment="1">
      <alignment horizontal="center" vertical="center" wrapText="1"/>
    </xf>
    <xf numFmtId="0" fontId="17" fillId="8" borderId="12" xfId="0" applyFont="1" applyFill="1" applyBorder="1" applyAlignment="1">
      <alignment horizontal="center" vertical="center" wrapText="1"/>
    </xf>
    <xf numFmtId="0" fontId="17" fillId="7" borderId="44" xfId="2" applyFont="1" applyFill="1" applyBorder="1" applyAlignment="1" applyProtection="1">
      <alignment horizontal="center" vertical="center"/>
    </xf>
    <xf numFmtId="0" fontId="17" fillId="8" borderId="32" xfId="0" applyFont="1" applyFill="1" applyBorder="1" applyAlignment="1">
      <alignment horizontal="center" vertical="center" wrapText="1"/>
    </xf>
    <xf numFmtId="0" fontId="17" fillId="8" borderId="5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7" fillId="8" borderId="44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right" vertical="center"/>
    </xf>
    <xf numFmtId="0" fontId="17" fillId="0" borderId="15" xfId="0" applyFont="1" applyFill="1" applyBorder="1" applyAlignment="1">
      <alignment horizontal="right" vertical="center"/>
    </xf>
    <xf numFmtId="0" fontId="17" fillId="0" borderId="14" xfId="1" applyFont="1" applyFill="1" applyBorder="1" applyAlignment="1">
      <alignment horizontal="right" vertical="center"/>
    </xf>
    <xf numFmtId="0" fontId="17" fillId="0" borderId="15" xfId="1" applyFont="1" applyFill="1" applyBorder="1" applyAlignment="1">
      <alignment horizontal="right" vertical="center"/>
    </xf>
    <xf numFmtId="0" fontId="17" fillId="0" borderId="19" xfId="1" applyFont="1" applyFill="1" applyBorder="1" applyAlignment="1">
      <alignment horizontal="right" vertical="center"/>
    </xf>
    <xf numFmtId="49" fontId="17" fillId="0" borderId="31" xfId="1" applyNumberFormat="1" applyFont="1" applyFill="1" applyBorder="1" applyAlignment="1">
      <alignment horizontal="right" vertical="center"/>
    </xf>
    <xf numFmtId="49" fontId="17" fillId="0" borderId="24" xfId="1" applyNumberFormat="1" applyFont="1" applyFill="1" applyBorder="1" applyAlignment="1">
      <alignment horizontal="right" vertical="center"/>
    </xf>
    <xf numFmtId="49" fontId="17" fillId="0" borderId="23" xfId="1" applyNumberFormat="1" applyFont="1" applyFill="1" applyBorder="1" applyAlignment="1">
      <alignment horizontal="right" vertical="center"/>
    </xf>
    <xf numFmtId="164" fontId="19" fillId="9" borderId="24" xfId="1" applyNumberFormat="1" applyFont="1" applyFill="1" applyBorder="1" applyAlignment="1">
      <alignment horizontal="center" vertical="center"/>
    </xf>
    <xf numFmtId="164" fontId="19" fillId="9" borderId="24" xfId="1" applyNumberFormat="1" applyFont="1" applyFill="1" applyBorder="1" applyAlignment="1">
      <alignment horizontal="left" vertical="center"/>
    </xf>
    <xf numFmtId="164" fontId="17" fillId="0" borderId="15" xfId="1" applyNumberFormat="1" applyFont="1" applyFill="1" applyBorder="1" applyAlignment="1">
      <alignment horizontal="left" vertical="center"/>
    </xf>
    <xf numFmtId="164" fontId="17" fillId="0" borderId="18" xfId="1" applyNumberFormat="1" applyFont="1" applyFill="1" applyBorder="1" applyAlignment="1">
      <alignment horizontal="left" vertical="center"/>
    </xf>
    <xf numFmtId="49" fontId="17" fillId="0" borderId="46" xfId="1" applyNumberFormat="1" applyFont="1" applyFill="1" applyBorder="1" applyAlignment="1">
      <alignment horizontal="right" vertical="center"/>
    </xf>
    <xf numFmtId="49" fontId="17" fillId="0" borderId="19" xfId="1" applyNumberFormat="1" applyFont="1" applyFill="1" applyBorder="1" applyAlignment="1">
      <alignment horizontal="right" vertical="center"/>
    </xf>
    <xf numFmtId="49" fontId="19" fillId="9" borderId="24" xfId="1" applyNumberFormat="1" applyFont="1" applyFill="1" applyBorder="1" applyAlignment="1">
      <alignment horizontal="left" vertical="center"/>
    </xf>
    <xf numFmtId="49" fontId="19" fillId="9" borderId="30" xfId="1" applyNumberFormat="1" applyFont="1" applyFill="1" applyBorder="1" applyAlignment="1">
      <alignment horizontal="left" vertical="center"/>
    </xf>
  </cellXfs>
  <cellStyles count="3">
    <cellStyle name="Hyperlink" xfId="2" builtinId="8"/>
    <cellStyle name="Normal" xfId="0" builtinId="0"/>
    <cellStyle name="Normal 2" xfId="1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FFFFE1"/>
      <color rgb="FFE7F1F9"/>
      <color rgb="FFE8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319768</xdr:colOff>
      <xdr:row>20</xdr:row>
      <xdr:rowOff>23812</xdr:rowOff>
    </xdr:from>
    <xdr:to>
      <xdr:col>3</xdr:col>
      <xdr:colOff>1039768</xdr:colOff>
      <xdr:row>21</xdr:row>
      <xdr:rowOff>0</xdr:rowOff>
    </xdr:to>
    <xdr:sp macro="" textlink="">
      <xdr:nvSpPr>
        <xdr:cNvPr id="6" name="Retângulo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367518" y="3893343"/>
          <a:ext cx="720000" cy="214313"/>
        </a:xfrm>
        <a:prstGeom prst="rect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AMARELO</a:t>
          </a:r>
        </a:p>
      </xdr:txBody>
    </xdr:sp>
    <xdr:clientData/>
  </xdr:twoCellAnchor>
  <xdr:twoCellAnchor editAs="absolute">
    <xdr:from>
      <xdr:col>18</xdr:col>
      <xdr:colOff>420768</xdr:colOff>
      <xdr:row>1</xdr:row>
      <xdr:rowOff>20108</xdr:rowOff>
    </xdr:from>
    <xdr:to>
      <xdr:col>22</xdr:col>
      <xdr:colOff>83344</xdr:colOff>
      <xdr:row>3</xdr:row>
      <xdr:rowOff>182333</xdr:rowOff>
    </xdr:to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362737" y="139171"/>
          <a:ext cx="2008107" cy="650381"/>
        </a:xfrm>
        <a:prstGeom prst="rect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22860" rIns="27432" bIns="22860" anchor="ctr" upright="1"/>
        <a:lstStyle/>
        <a:p>
          <a:pPr marL="0" indent="0" algn="ctr" rtl="0" eaLnBrk="1" fontAlgn="auto" latinLnBrk="0" hangingPunct="1"/>
          <a:r>
            <a:rPr lang="pt-BR" sz="1000" b="0" i="0">
              <a:latin typeface="+mn-lt"/>
              <a:ea typeface="+mn-ea"/>
              <a:cs typeface="Arial" pitchFamily="34" charset="0"/>
            </a:rPr>
            <a:t>FOR-LMA-0007/03.00</a:t>
          </a:r>
        </a:p>
        <a:p>
          <a:pPr marL="0" indent="0" algn="ctr" rtl="0"/>
          <a:r>
            <a:rPr lang="pt-BR" sz="1000" b="0" i="0">
              <a:latin typeface="+mn-lt"/>
              <a:ea typeface="+mn-ea"/>
              <a:cs typeface="Arial" pitchFamily="34" charset="0"/>
            </a:rPr>
            <a:t> DATA: 24/04/2019</a:t>
          </a:r>
        </a:p>
        <a:p>
          <a:pPr marL="0" indent="0" algn="ctr" rtl="0"/>
          <a:r>
            <a:rPr lang="pt-BR" sz="1000" b="0" i="0">
              <a:latin typeface="+mn-lt"/>
              <a:ea typeface="+mn-ea"/>
              <a:cs typeface="Arial" pitchFamily="34" charset="0"/>
            </a:rPr>
            <a:t>VALIDADE: 23/04/2022</a:t>
          </a:r>
        </a:p>
      </xdr:txBody>
    </xdr:sp>
    <xdr:clientData/>
  </xdr:twoCellAnchor>
  <xdr:twoCellAnchor editAs="absolute">
    <xdr:from>
      <xdr:col>1</xdr:col>
      <xdr:colOff>24612</xdr:colOff>
      <xdr:row>1</xdr:row>
      <xdr:rowOff>57150</xdr:rowOff>
    </xdr:from>
    <xdr:to>
      <xdr:col>3</xdr:col>
      <xdr:colOff>43831</xdr:colOff>
      <xdr:row>3</xdr:row>
      <xdr:rowOff>111375</xdr:rowOff>
    </xdr:to>
    <xdr:pic>
      <xdr:nvPicPr>
        <xdr:cNvPr id="3" name="Imagem 5" descr="powerpoint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5581" y="176213"/>
          <a:ext cx="936000" cy="542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114301</xdr:colOff>
      <xdr:row>1</xdr:row>
      <xdr:rowOff>19050</xdr:rowOff>
    </xdr:from>
    <xdr:to>
      <xdr:col>3</xdr:col>
      <xdr:colOff>114300</xdr:colOff>
      <xdr:row>3</xdr:row>
      <xdr:rowOff>181275</xdr:rowOff>
    </xdr:to>
    <xdr:sp macro="" textlink="">
      <xdr:nvSpPr>
        <xdr:cNvPr id="4" name="Retângul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114301" y="138113"/>
          <a:ext cx="1047749" cy="650381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pt-BR"/>
        </a:p>
      </xdr:txBody>
    </xdr:sp>
    <xdr:clientData/>
  </xdr:twoCellAnchor>
  <xdr:twoCellAnchor editAs="absolute">
    <xdr:from>
      <xdr:col>3</xdr:col>
      <xdr:colOff>135730</xdr:colOff>
      <xdr:row>1</xdr:row>
      <xdr:rowOff>20107</xdr:rowOff>
    </xdr:from>
    <xdr:to>
      <xdr:col>18</xdr:col>
      <xdr:colOff>406513</xdr:colOff>
      <xdr:row>3</xdr:row>
      <xdr:rowOff>182332</xdr:rowOff>
    </xdr:to>
    <xdr:sp macro="" textlink="">
      <xdr:nvSpPr>
        <xdr:cNvPr id="5" name="Retângulo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/>
      </xdr:nvSpPr>
      <xdr:spPr>
        <a:xfrm>
          <a:off x="1183480" y="139170"/>
          <a:ext cx="11175208" cy="650381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rIns="36000" rtlCol="0" anchor="ctr"/>
        <a:lstStyle/>
        <a:p>
          <a:pPr algn="ctr"/>
          <a:r>
            <a:rPr lang="pt-BR" sz="2000" b="1">
              <a:solidFill>
                <a:schemeClr val="tx1"/>
              </a:solidFill>
              <a:latin typeface="+mn-lt"/>
              <a:cs typeface="Arial" pitchFamily="34" charset="0"/>
            </a:rPr>
            <a:t>SOLICITAÇÃO PARA COLETA</a:t>
          </a:r>
          <a:r>
            <a:rPr lang="pt-BR" sz="2000" b="1" baseline="0">
              <a:solidFill>
                <a:schemeClr val="tx1"/>
              </a:solidFill>
              <a:latin typeface="+mn-lt"/>
              <a:cs typeface="Arial" pitchFamily="34" charset="0"/>
            </a:rPr>
            <a:t> EM FORNECEDORES (MATERIAIS NOVOS)</a:t>
          </a:r>
          <a:endParaRPr lang="pt-BR" sz="2000" b="1">
            <a:solidFill>
              <a:schemeClr val="tx1"/>
            </a:solidFill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6</xdr:col>
      <xdr:colOff>665032</xdr:colOff>
      <xdr:row>20</xdr:row>
      <xdr:rowOff>23812</xdr:rowOff>
    </xdr:from>
    <xdr:to>
      <xdr:col>8</xdr:col>
      <xdr:colOff>340657</xdr:colOff>
      <xdr:row>21</xdr:row>
      <xdr:rowOff>0</xdr:rowOff>
    </xdr:to>
    <xdr:sp macro="" textlink="">
      <xdr:nvSpPr>
        <xdr:cNvPr id="7" name="Retângul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>
        <a:xfrm>
          <a:off x="4284532" y="3893343"/>
          <a:ext cx="1140094" cy="214313"/>
        </a:xfrm>
        <a:prstGeom prst="rect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DILIGENCIADOR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378"/>
  <sheetViews>
    <sheetView showGridLines="0" tabSelected="1" view="pageBreakPreview" topLeftCell="A22" zoomScaleSheetLayoutView="100" workbookViewId="0">
      <selection activeCell="N87" sqref="N87"/>
    </sheetView>
  </sheetViews>
  <sheetFormatPr defaultColWidth="0" defaultRowHeight="12.75" zeroHeight="1"/>
  <cols>
    <col min="1" max="1" width="2" style="9" customWidth="1"/>
    <col min="2" max="2" width="3.140625" style="4" customWidth="1"/>
    <col min="3" max="3" width="10.5703125" style="4" customWidth="1"/>
    <col min="4" max="4" width="16.5703125" style="4" customWidth="1"/>
    <col min="5" max="5" width="11.140625" style="4" customWidth="1"/>
    <col min="6" max="6" width="10.85546875" style="4" customWidth="1"/>
    <col min="7" max="7" width="11.140625" style="4" customWidth="1"/>
    <col min="8" max="8" width="10.85546875" style="4" customWidth="1"/>
    <col min="9" max="9" width="11.140625" style="4" customWidth="1"/>
    <col min="10" max="10" width="10.85546875" style="4" customWidth="1"/>
    <col min="11" max="12" width="11" style="4" customWidth="1"/>
    <col min="13" max="13" width="11.140625" style="4" customWidth="1"/>
    <col min="14" max="14" width="11.42578125" style="4" customWidth="1"/>
    <col min="15" max="15" width="9.85546875" style="4" customWidth="1"/>
    <col min="16" max="16" width="10.7109375" style="4" customWidth="1"/>
    <col min="17" max="17" width="9.42578125" style="4" customWidth="1"/>
    <col min="18" max="18" width="6.28515625" style="4" customWidth="1"/>
    <col min="19" max="19" width="15.42578125" style="4" customWidth="1"/>
    <col min="20" max="21" width="5.140625" style="4" customWidth="1"/>
    <col min="22" max="22" width="9.42578125" style="4" customWidth="1"/>
    <col min="23" max="23" width="5.140625" style="4" customWidth="1"/>
    <col min="24" max="24" width="9.42578125" style="172" customWidth="1"/>
    <col min="25" max="25" width="8.85546875" style="172" customWidth="1"/>
    <col min="26" max="26" width="13.28515625" style="84" customWidth="1"/>
    <col min="27" max="27" width="34" style="84" customWidth="1"/>
    <col min="28" max="28" width="12.5703125" style="84" customWidth="1"/>
    <col min="29" max="29" width="9.140625" style="84" customWidth="1"/>
    <col min="30" max="30" width="28.5703125" style="84" customWidth="1"/>
    <col min="31" max="31" width="22.7109375" style="84" customWidth="1"/>
    <col min="32" max="32" width="13.140625" style="84" customWidth="1"/>
    <col min="33" max="33" width="9.140625" style="149" hidden="1" customWidth="1"/>
    <col min="34" max="34" width="2" style="150" hidden="1" customWidth="1"/>
    <col min="35" max="35" width="31.42578125" style="149" hidden="1" customWidth="1"/>
    <col min="36" max="37" width="9.140625" style="149" hidden="1" customWidth="1"/>
    <col min="38" max="38" width="58.5703125" style="149" hidden="1" customWidth="1"/>
    <col min="39" max="39" width="9.140625" style="149" hidden="1" customWidth="1"/>
    <col min="40" max="40" width="16.42578125" style="153" hidden="1" customWidth="1"/>
    <col min="41" max="41" width="32.5703125" style="149" hidden="1" customWidth="1"/>
    <col min="42" max="71" width="9.140625" style="149" hidden="1" customWidth="1"/>
    <col min="72" max="254" width="9.140625" style="152" hidden="1" customWidth="1"/>
    <col min="255" max="16384" width="2" style="152" hidden="1"/>
  </cols>
  <sheetData>
    <row r="1" spans="1:71" ht="9" customHeight="1">
      <c r="B1" s="9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71"/>
      <c r="AN1" s="151"/>
    </row>
    <row r="2" spans="1:71" ht="15.75" customHeight="1">
      <c r="B2" s="9"/>
      <c r="C2" s="3"/>
      <c r="D2" s="3"/>
      <c r="E2" s="3"/>
      <c r="F2" s="3"/>
      <c r="G2" s="3"/>
      <c r="H2" s="3"/>
      <c r="I2" s="3"/>
      <c r="J2" s="224"/>
      <c r="K2" s="224"/>
      <c r="L2" s="225"/>
      <c r="M2" s="225"/>
      <c r="N2" s="225"/>
      <c r="O2" s="225"/>
      <c r="P2" s="225"/>
      <c r="Q2" s="225"/>
      <c r="R2" s="225"/>
      <c r="S2" s="225"/>
      <c r="T2" s="225"/>
      <c r="U2" s="5"/>
      <c r="V2" s="5"/>
      <c r="W2" s="6"/>
      <c r="X2" s="171"/>
      <c r="Z2" s="85"/>
      <c r="AN2" s="151"/>
    </row>
    <row r="3" spans="1:71" ht="22.5" customHeight="1">
      <c r="B3" s="9"/>
      <c r="C3" s="3"/>
      <c r="D3" s="3"/>
      <c r="E3" s="3"/>
      <c r="F3" s="3"/>
      <c r="G3" s="3"/>
      <c r="H3" s="3"/>
      <c r="I3" s="3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5"/>
      <c r="V3" s="5"/>
      <c r="W3" s="2"/>
      <c r="X3" s="171"/>
      <c r="Y3" s="173"/>
      <c r="Z3" s="86">
        <f ca="1">MONTH(TODAY())</f>
        <v>12</v>
      </c>
      <c r="AA3" s="84" t="s">
        <v>78</v>
      </c>
      <c r="AB3" s="84" t="s">
        <v>0</v>
      </c>
      <c r="AC3" s="84" t="s">
        <v>1</v>
      </c>
      <c r="AD3" s="84" t="s">
        <v>2</v>
      </c>
      <c r="AE3" s="85"/>
      <c r="AF3" s="84" t="s">
        <v>21</v>
      </c>
      <c r="AN3" s="151"/>
    </row>
    <row r="4" spans="1:71" ht="15.75">
      <c r="B4" s="9"/>
      <c r="C4" s="3"/>
      <c r="D4" s="3"/>
      <c r="E4" s="3"/>
      <c r="F4" s="3"/>
      <c r="G4" s="3"/>
      <c r="H4" s="3"/>
      <c r="I4" s="3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5"/>
      <c r="V4" s="5"/>
      <c r="W4" s="2"/>
      <c r="X4" s="171"/>
      <c r="AA4" s="87" t="s">
        <v>43</v>
      </c>
      <c r="AB4" s="84" t="s">
        <v>84</v>
      </c>
      <c r="AC4" s="84" t="s">
        <v>4</v>
      </c>
      <c r="AD4" s="84" t="s">
        <v>85</v>
      </c>
      <c r="AE4" s="88"/>
      <c r="AF4" s="84" t="s">
        <v>14</v>
      </c>
      <c r="AN4" s="151"/>
    </row>
    <row r="5" spans="1:71" ht="9.75" customHeight="1" thickBot="1">
      <c r="B5" s="9"/>
      <c r="C5" s="3"/>
      <c r="D5" s="3"/>
      <c r="E5" s="3"/>
      <c r="F5" s="3"/>
      <c r="G5" s="3"/>
      <c r="H5" s="3"/>
      <c r="I5" s="3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7"/>
      <c r="X5" s="171"/>
      <c r="AA5" s="87" t="s">
        <v>44</v>
      </c>
      <c r="AB5" s="84" t="s">
        <v>86</v>
      </c>
      <c r="AC5" s="84" t="s">
        <v>4</v>
      </c>
      <c r="AD5" s="84" t="s">
        <v>87</v>
      </c>
      <c r="AE5" s="88"/>
      <c r="AF5" s="84" t="s">
        <v>15</v>
      </c>
    </row>
    <row r="6" spans="1:71" ht="21" customHeight="1">
      <c r="B6" s="208" t="s">
        <v>3</v>
      </c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10"/>
      <c r="X6" s="171"/>
      <c r="Y6" s="174"/>
      <c r="Z6" s="89"/>
      <c r="AA6" s="87" t="s">
        <v>45</v>
      </c>
      <c r="AB6" s="84" t="s">
        <v>88</v>
      </c>
      <c r="AC6" s="84" t="s">
        <v>4</v>
      </c>
      <c r="AD6" s="84" t="s">
        <v>89</v>
      </c>
      <c r="AE6" s="88"/>
      <c r="AF6" s="84" t="s">
        <v>17</v>
      </c>
      <c r="AJ6" s="154"/>
      <c r="AK6" s="154"/>
      <c r="AL6" s="154"/>
    </row>
    <row r="7" spans="1:71" ht="9" customHeight="1">
      <c r="B7" s="11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19"/>
      <c r="X7" s="171"/>
      <c r="AA7" s="87" t="s">
        <v>79</v>
      </c>
      <c r="AB7" s="84" t="s">
        <v>90</v>
      </c>
      <c r="AC7" s="84" t="s">
        <v>5</v>
      </c>
      <c r="AD7" s="84" t="s">
        <v>6</v>
      </c>
      <c r="AE7" s="88"/>
      <c r="AF7" s="84" t="s">
        <v>16</v>
      </c>
      <c r="AJ7" s="154"/>
      <c r="AK7" s="154"/>
      <c r="AL7" s="154"/>
    </row>
    <row r="8" spans="1:71" ht="17.25" customHeight="1">
      <c r="B8" s="118"/>
      <c r="C8" s="105" t="s">
        <v>115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119"/>
      <c r="X8" s="171"/>
      <c r="AA8" s="87" t="s">
        <v>80</v>
      </c>
      <c r="AB8" s="84" t="s">
        <v>90</v>
      </c>
      <c r="AC8" s="84" t="s">
        <v>5</v>
      </c>
      <c r="AD8" s="84" t="s">
        <v>91</v>
      </c>
      <c r="AE8" s="88"/>
      <c r="AF8" s="90" t="s">
        <v>18</v>
      </c>
      <c r="AJ8" s="154"/>
      <c r="AK8" s="154"/>
      <c r="AL8" s="154"/>
    </row>
    <row r="9" spans="1:71" ht="9" customHeight="1">
      <c r="B9" s="118"/>
      <c r="C9" s="105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119"/>
      <c r="X9" s="171"/>
      <c r="AA9" s="87" t="s">
        <v>46</v>
      </c>
      <c r="AB9" s="84" t="s">
        <v>92</v>
      </c>
      <c r="AC9" s="84" t="s">
        <v>4</v>
      </c>
      <c r="AD9" s="84" t="s">
        <v>93</v>
      </c>
      <c r="AE9" s="88"/>
      <c r="AF9" s="84" t="s">
        <v>19</v>
      </c>
      <c r="AJ9" s="154"/>
      <c r="AK9" s="154"/>
      <c r="AL9" s="154"/>
    </row>
    <row r="10" spans="1:71" s="157" customFormat="1" ht="17.25" customHeight="1">
      <c r="A10" s="17"/>
      <c r="B10" s="120"/>
      <c r="C10" s="106" t="s">
        <v>116</v>
      </c>
      <c r="D10" s="21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119"/>
      <c r="X10" s="175"/>
      <c r="Y10" s="176"/>
      <c r="Z10" s="90"/>
      <c r="AA10" s="87" t="s">
        <v>47</v>
      </c>
      <c r="AB10" s="90" t="s">
        <v>94</v>
      </c>
      <c r="AC10" s="90" t="s">
        <v>7</v>
      </c>
      <c r="AD10" s="90" t="s">
        <v>95</v>
      </c>
      <c r="AE10" s="91"/>
      <c r="AF10" s="84" t="s">
        <v>20</v>
      </c>
      <c r="AG10" s="155"/>
      <c r="AH10" s="156"/>
      <c r="AJ10" s="158"/>
      <c r="AK10" s="158"/>
      <c r="AL10" s="158"/>
      <c r="AM10" s="155"/>
      <c r="AN10" s="159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  <c r="BR10" s="155"/>
      <c r="BS10" s="155"/>
    </row>
    <row r="11" spans="1:71" ht="9" customHeight="1">
      <c r="B11" s="118"/>
      <c r="C11" s="28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119"/>
      <c r="X11" s="175"/>
      <c r="AA11" s="87" t="s">
        <v>48</v>
      </c>
      <c r="AB11" s="84" t="s">
        <v>96</v>
      </c>
      <c r="AC11" s="84" t="s">
        <v>7</v>
      </c>
      <c r="AD11" s="84" t="s">
        <v>97</v>
      </c>
      <c r="AE11" s="88"/>
      <c r="AF11" s="84" t="s">
        <v>22</v>
      </c>
      <c r="AJ11" s="154"/>
      <c r="AK11" s="154"/>
      <c r="AL11" s="154"/>
    </row>
    <row r="12" spans="1:71" s="164" customFormat="1" ht="17.25" customHeight="1">
      <c r="A12" s="107"/>
      <c r="B12" s="121"/>
      <c r="C12" s="108" t="s">
        <v>54</v>
      </c>
      <c r="D12" s="109"/>
      <c r="E12" s="109" t="s">
        <v>53</v>
      </c>
      <c r="F12" s="110"/>
      <c r="G12" s="110" t="s">
        <v>55</v>
      </c>
      <c r="H12" s="110"/>
      <c r="I12" s="110"/>
      <c r="J12" s="110" t="s">
        <v>56</v>
      </c>
      <c r="K12" s="110"/>
      <c r="L12" s="110"/>
      <c r="M12" s="110"/>
      <c r="N12" s="111"/>
      <c r="O12" s="112"/>
      <c r="P12" s="112"/>
      <c r="Q12" s="112"/>
      <c r="R12" s="112"/>
      <c r="S12" s="112"/>
      <c r="T12" s="112"/>
      <c r="U12" s="112"/>
      <c r="V12" s="112"/>
      <c r="W12" s="122"/>
      <c r="X12" s="177"/>
      <c r="Y12" s="178"/>
      <c r="Z12" s="95"/>
      <c r="AA12" s="113" t="s">
        <v>49</v>
      </c>
      <c r="AB12" s="95" t="s">
        <v>98</v>
      </c>
      <c r="AC12" s="95" t="s">
        <v>7</v>
      </c>
      <c r="AD12" s="95" t="s">
        <v>99</v>
      </c>
      <c r="AE12" s="88"/>
      <c r="AF12" s="95" t="s">
        <v>23</v>
      </c>
      <c r="AG12" s="160"/>
      <c r="AH12" s="161"/>
      <c r="AI12" s="160"/>
      <c r="AJ12" s="162"/>
      <c r="AK12" s="162"/>
      <c r="AL12" s="162"/>
      <c r="AM12" s="160"/>
      <c r="AN12" s="163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</row>
    <row r="13" spans="1:71" ht="17.25" customHeight="1">
      <c r="B13" s="118"/>
      <c r="C13" s="71" t="s">
        <v>57</v>
      </c>
      <c r="D13" s="59"/>
      <c r="E13" s="60" t="s">
        <v>63</v>
      </c>
      <c r="F13" s="60"/>
      <c r="G13" s="60" t="s">
        <v>67</v>
      </c>
      <c r="H13" s="60"/>
      <c r="I13" s="60"/>
      <c r="J13" s="60" t="s">
        <v>109</v>
      </c>
      <c r="K13" s="61"/>
      <c r="L13" s="62"/>
      <c r="M13" s="62"/>
      <c r="N13" s="72"/>
      <c r="O13" s="20"/>
      <c r="P13" s="20"/>
      <c r="Q13" s="20"/>
      <c r="R13" s="20"/>
      <c r="S13" s="20"/>
      <c r="T13" s="20"/>
      <c r="U13" s="20"/>
      <c r="V13" s="20"/>
      <c r="W13" s="119"/>
      <c r="X13" s="175"/>
      <c r="AA13" s="87" t="s">
        <v>81</v>
      </c>
      <c r="AB13" s="84" t="s">
        <v>100</v>
      </c>
      <c r="AC13" s="84" t="s">
        <v>4</v>
      </c>
      <c r="AD13" s="84" t="s">
        <v>101</v>
      </c>
      <c r="AE13" s="88"/>
      <c r="AF13" s="84" t="s">
        <v>105</v>
      </c>
      <c r="AJ13" s="154"/>
      <c r="AK13" s="154"/>
      <c r="AL13" s="154"/>
    </row>
    <row r="14" spans="1:71" ht="17.25" customHeight="1">
      <c r="B14" s="118"/>
      <c r="C14" s="73" t="s">
        <v>58</v>
      </c>
      <c r="D14" s="63"/>
      <c r="E14" s="64" t="s">
        <v>64</v>
      </c>
      <c r="F14" s="64"/>
      <c r="G14" s="64" t="s">
        <v>68</v>
      </c>
      <c r="H14" s="64"/>
      <c r="I14" s="64"/>
      <c r="J14" s="64" t="s">
        <v>69</v>
      </c>
      <c r="K14" s="65"/>
      <c r="L14" s="66"/>
      <c r="M14" s="66"/>
      <c r="N14" s="74"/>
      <c r="O14" s="20"/>
      <c r="P14" s="20"/>
      <c r="Q14" s="20"/>
      <c r="R14" s="20"/>
      <c r="S14" s="20"/>
      <c r="T14" s="20"/>
      <c r="U14" s="20"/>
      <c r="V14" s="20"/>
      <c r="W14" s="119"/>
      <c r="X14" s="175"/>
      <c r="AA14" s="87" t="s">
        <v>82</v>
      </c>
      <c r="AB14" s="84" t="s">
        <v>102</v>
      </c>
      <c r="AC14" s="84" t="s">
        <v>7</v>
      </c>
      <c r="AD14" s="84" t="s">
        <v>103</v>
      </c>
      <c r="AE14" s="88"/>
      <c r="AF14" s="84" t="s">
        <v>7</v>
      </c>
      <c r="AJ14" s="154"/>
      <c r="AK14" s="154"/>
      <c r="AL14" s="154"/>
    </row>
    <row r="15" spans="1:71" ht="17.25" customHeight="1">
      <c r="B15" s="118"/>
      <c r="C15" s="73" t="s">
        <v>60</v>
      </c>
      <c r="D15" s="63"/>
      <c r="E15" s="64" t="s">
        <v>66</v>
      </c>
      <c r="F15" s="64"/>
      <c r="G15" s="64" t="s">
        <v>73</v>
      </c>
      <c r="H15" s="64"/>
      <c r="I15" s="64"/>
      <c r="J15" s="64" t="s">
        <v>72</v>
      </c>
      <c r="K15" s="65"/>
      <c r="L15" s="66"/>
      <c r="M15" s="66"/>
      <c r="N15" s="74"/>
      <c r="O15" s="20"/>
      <c r="P15" s="20"/>
      <c r="Q15" s="20"/>
      <c r="R15" s="20"/>
      <c r="S15" s="20"/>
      <c r="T15" s="20"/>
      <c r="U15" s="20"/>
      <c r="V15" s="20"/>
      <c r="W15" s="119"/>
      <c r="X15" s="175"/>
      <c r="AA15" s="87" t="s">
        <v>83</v>
      </c>
      <c r="AB15" s="84" t="s">
        <v>90</v>
      </c>
      <c r="AC15" s="84" t="s">
        <v>5</v>
      </c>
      <c r="AD15" s="84" t="s">
        <v>104</v>
      </c>
      <c r="AE15" s="88"/>
      <c r="AF15" s="84" t="s">
        <v>25</v>
      </c>
      <c r="AJ15" s="154"/>
      <c r="AK15" s="154"/>
      <c r="AL15" s="154"/>
    </row>
    <row r="16" spans="1:71" ht="17.25" customHeight="1">
      <c r="B16" s="118"/>
      <c r="C16" s="75" t="s">
        <v>61</v>
      </c>
      <c r="D16" s="67"/>
      <c r="E16" s="68" t="s">
        <v>65</v>
      </c>
      <c r="F16" s="68"/>
      <c r="G16" s="68" t="s">
        <v>70</v>
      </c>
      <c r="H16" s="68"/>
      <c r="I16" s="68"/>
      <c r="J16" s="68" t="s">
        <v>71</v>
      </c>
      <c r="K16" s="65"/>
      <c r="L16" s="69"/>
      <c r="M16" s="66"/>
      <c r="N16" s="74"/>
      <c r="O16" s="20"/>
      <c r="P16" s="20"/>
      <c r="Q16" s="20"/>
      <c r="R16" s="20"/>
      <c r="S16" s="20"/>
      <c r="T16" s="20"/>
      <c r="U16" s="20"/>
      <c r="V16" s="20"/>
      <c r="W16" s="119"/>
      <c r="X16" s="175"/>
      <c r="AA16" s="92"/>
      <c r="AD16" s="84" t="s">
        <v>106</v>
      </c>
      <c r="AE16" s="88"/>
      <c r="AF16" s="84" t="s">
        <v>24</v>
      </c>
      <c r="AJ16" s="154"/>
      <c r="AK16" s="154"/>
      <c r="AL16" s="154"/>
    </row>
    <row r="17" spans="1:71" ht="17.25" customHeight="1">
      <c r="B17" s="118"/>
      <c r="C17" s="75" t="s">
        <v>120</v>
      </c>
      <c r="D17" s="67"/>
      <c r="E17" s="68" t="s">
        <v>65</v>
      </c>
      <c r="F17" s="68"/>
      <c r="G17" s="68" t="s">
        <v>70</v>
      </c>
      <c r="H17" s="68"/>
      <c r="I17" s="68"/>
      <c r="J17" s="68" t="s">
        <v>71</v>
      </c>
      <c r="K17" s="65"/>
      <c r="L17" s="70"/>
      <c r="M17" s="66"/>
      <c r="N17" s="74"/>
      <c r="O17" s="20"/>
      <c r="P17" s="20"/>
      <c r="Q17" s="20"/>
      <c r="R17" s="20"/>
      <c r="S17" s="20"/>
      <c r="T17" s="20"/>
      <c r="U17" s="20"/>
      <c r="V17" s="20"/>
      <c r="W17" s="119"/>
      <c r="X17" s="175"/>
      <c r="AA17" s="90"/>
      <c r="AE17" s="88"/>
      <c r="AF17" s="84" t="s">
        <v>26</v>
      </c>
      <c r="AJ17" s="154"/>
      <c r="AK17" s="154"/>
      <c r="AL17" s="154"/>
    </row>
    <row r="18" spans="1:71" ht="17.25" customHeight="1">
      <c r="B18" s="118"/>
      <c r="C18" s="75" t="s">
        <v>62</v>
      </c>
      <c r="D18" s="67"/>
      <c r="E18" s="68" t="s">
        <v>65</v>
      </c>
      <c r="F18" s="68"/>
      <c r="G18" s="68" t="s">
        <v>70</v>
      </c>
      <c r="H18" s="68"/>
      <c r="I18" s="68"/>
      <c r="J18" s="68" t="s">
        <v>71</v>
      </c>
      <c r="K18" s="65"/>
      <c r="L18" s="70"/>
      <c r="M18" s="66"/>
      <c r="N18" s="74"/>
      <c r="O18" s="20"/>
      <c r="P18" s="20"/>
      <c r="Q18" s="20"/>
      <c r="R18" s="20"/>
      <c r="S18" s="20"/>
      <c r="T18" s="20"/>
      <c r="U18" s="20"/>
      <c r="V18" s="20"/>
      <c r="W18" s="119"/>
      <c r="X18" s="175"/>
      <c r="AA18" s="93"/>
      <c r="AE18" s="88"/>
      <c r="AF18" s="84" t="s">
        <v>27</v>
      </c>
      <c r="AJ18" s="154"/>
      <c r="AK18" s="154"/>
      <c r="AL18" s="154"/>
    </row>
    <row r="19" spans="1:71" ht="15" customHeight="1">
      <c r="B19" s="118"/>
      <c r="C19" s="76" t="s">
        <v>59</v>
      </c>
      <c r="D19" s="77"/>
      <c r="E19" s="78" t="s">
        <v>65</v>
      </c>
      <c r="F19" s="78"/>
      <c r="G19" s="78" t="s">
        <v>70</v>
      </c>
      <c r="H19" s="78"/>
      <c r="I19" s="78"/>
      <c r="J19" s="78" t="s">
        <v>71</v>
      </c>
      <c r="K19" s="79"/>
      <c r="L19" s="80"/>
      <c r="M19" s="81"/>
      <c r="N19" s="82"/>
      <c r="O19" s="20"/>
      <c r="P19" s="20"/>
      <c r="Q19" s="20"/>
      <c r="R19" s="20"/>
      <c r="S19" s="20"/>
      <c r="T19" s="20"/>
      <c r="U19" s="20"/>
      <c r="V19" s="20"/>
      <c r="W19" s="119"/>
      <c r="X19" s="175"/>
      <c r="AA19" s="94"/>
      <c r="AE19" s="88"/>
      <c r="AF19" s="84" t="s">
        <v>29</v>
      </c>
      <c r="AJ19" s="154"/>
      <c r="AK19" s="154"/>
      <c r="AL19" s="154"/>
    </row>
    <row r="20" spans="1:71" ht="15.75">
      <c r="B20" s="118"/>
      <c r="C20" s="29"/>
      <c r="D20" s="23"/>
      <c r="E20" s="24"/>
      <c r="F20" s="24"/>
      <c r="G20" s="24"/>
      <c r="H20" s="24"/>
      <c r="I20" s="24"/>
      <c r="J20" s="24"/>
      <c r="K20" s="24"/>
      <c r="L20" s="24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119"/>
      <c r="X20" s="175"/>
      <c r="AA20" s="90"/>
      <c r="AE20" s="88"/>
      <c r="AF20" s="84" t="s">
        <v>30</v>
      </c>
      <c r="AJ20" s="154"/>
      <c r="AK20" s="154"/>
      <c r="AL20" s="154"/>
    </row>
    <row r="21" spans="1:71" ht="18.75" customHeight="1">
      <c r="B21" s="118"/>
      <c r="C21" s="123" t="s">
        <v>111</v>
      </c>
      <c r="D21" s="13"/>
      <c r="E21" s="13"/>
      <c r="F21" s="13"/>
      <c r="G21" s="13"/>
      <c r="H21" s="13"/>
      <c r="I21" s="13"/>
      <c r="J21" s="13"/>
      <c r="K21" s="13"/>
      <c r="L21" s="24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119"/>
      <c r="X21" s="175"/>
      <c r="AA21" s="90"/>
      <c r="AE21" s="88"/>
      <c r="AF21" s="84" t="s">
        <v>28</v>
      </c>
      <c r="AJ21" s="154"/>
      <c r="AK21" s="154"/>
      <c r="AL21" s="154"/>
    </row>
    <row r="22" spans="1:71" ht="9" customHeight="1">
      <c r="B22" s="118"/>
      <c r="C22" s="124"/>
      <c r="D22" s="13"/>
      <c r="E22" s="13"/>
      <c r="F22" s="13"/>
      <c r="G22" s="13"/>
      <c r="H22" s="13"/>
      <c r="I22" s="13"/>
      <c r="J22" s="13"/>
      <c r="K22" s="13"/>
      <c r="L22" s="24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119"/>
      <c r="X22" s="175"/>
      <c r="AA22" s="90"/>
      <c r="AE22" s="88"/>
      <c r="AF22" s="84" t="s">
        <v>5</v>
      </c>
      <c r="AJ22" s="154"/>
      <c r="AK22" s="154"/>
      <c r="AL22" s="154"/>
    </row>
    <row r="23" spans="1:71" ht="18.75" customHeight="1">
      <c r="B23" s="118"/>
      <c r="C23" s="103" t="s">
        <v>112</v>
      </c>
      <c r="D23" s="23"/>
      <c r="E23" s="24"/>
      <c r="F23" s="24"/>
      <c r="G23" s="24"/>
      <c r="H23" s="24"/>
      <c r="I23" s="24"/>
      <c r="J23" s="24"/>
      <c r="K23" s="24"/>
      <c r="L23" s="24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119"/>
      <c r="X23" s="175"/>
      <c r="AA23" s="90"/>
      <c r="AE23" s="88"/>
      <c r="AF23" s="84" t="s">
        <v>31</v>
      </c>
      <c r="AH23" s="149"/>
      <c r="AI23" s="152"/>
      <c r="AJ23" s="154"/>
      <c r="AK23" s="154"/>
      <c r="AL23" s="154"/>
    </row>
    <row r="24" spans="1:71" ht="9" customHeight="1">
      <c r="A24" s="18"/>
      <c r="B24" s="125"/>
      <c r="C24" s="104"/>
      <c r="D24" s="22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119"/>
      <c r="X24" s="175"/>
      <c r="AA24" s="90"/>
      <c r="AE24" s="88"/>
      <c r="AF24" s="84" t="s">
        <v>33</v>
      </c>
      <c r="AH24" s="149"/>
      <c r="AI24" s="152"/>
      <c r="AJ24" s="154"/>
      <c r="AK24" s="154"/>
      <c r="AL24" s="154"/>
    </row>
    <row r="25" spans="1:71" ht="18.75" customHeight="1">
      <c r="A25" s="18"/>
      <c r="B25" s="125"/>
      <c r="C25" s="103" t="s">
        <v>113</v>
      </c>
      <c r="D25" s="22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119"/>
      <c r="X25" s="171"/>
      <c r="Y25" s="174"/>
      <c r="Z25" s="89"/>
      <c r="AA25" s="90"/>
      <c r="AE25" s="88"/>
      <c r="AF25" s="84" t="s">
        <v>34</v>
      </c>
      <c r="AH25" s="149"/>
      <c r="AI25" s="152"/>
      <c r="AJ25" s="154"/>
      <c r="AK25" s="154"/>
      <c r="AL25" s="154"/>
    </row>
    <row r="26" spans="1:71" ht="9" customHeight="1">
      <c r="A26" s="18"/>
      <c r="B26" s="125"/>
      <c r="C26" s="104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119"/>
      <c r="X26" s="171"/>
      <c r="Y26" s="174"/>
      <c r="Z26" s="89"/>
      <c r="AA26" s="90"/>
      <c r="AE26" s="88"/>
      <c r="AF26" s="95" t="s">
        <v>32</v>
      </c>
      <c r="AH26" s="149"/>
      <c r="AI26" s="152"/>
      <c r="AJ26" s="154"/>
      <c r="AK26" s="154"/>
      <c r="AL26" s="154"/>
    </row>
    <row r="27" spans="1:71" s="164" customFormat="1" ht="18.75" customHeight="1">
      <c r="A27" s="18"/>
      <c r="B27" s="125"/>
      <c r="C27" s="104" t="s">
        <v>108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119"/>
      <c r="X27" s="171"/>
      <c r="Y27" s="174"/>
      <c r="Z27" s="89"/>
      <c r="AA27" s="90"/>
      <c r="AB27" s="95"/>
      <c r="AC27" s="95"/>
      <c r="AD27" s="95"/>
      <c r="AE27" s="88"/>
      <c r="AF27" s="84" t="s">
        <v>35</v>
      </c>
      <c r="AG27" s="160"/>
      <c r="AH27" s="160"/>
      <c r="AJ27" s="160"/>
      <c r="AK27" s="160"/>
      <c r="AL27" s="160"/>
      <c r="AM27" s="160"/>
      <c r="AN27" s="163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  <c r="BI27" s="160"/>
      <c r="BJ27" s="160"/>
      <c r="BK27" s="160"/>
      <c r="BL27" s="160"/>
      <c r="BM27" s="160"/>
      <c r="BN27" s="160"/>
      <c r="BO27" s="160"/>
      <c r="BP27" s="160"/>
      <c r="BQ27" s="160"/>
      <c r="BR27" s="160"/>
      <c r="BS27" s="160"/>
    </row>
    <row r="28" spans="1:71" ht="9" customHeight="1">
      <c r="A28" s="18"/>
      <c r="B28" s="125"/>
      <c r="C28" s="104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119"/>
      <c r="X28" s="171"/>
      <c r="Y28" s="174"/>
      <c r="Z28" s="89"/>
      <c r="AA28" s="90"/>
      <c r="AE28" s="88"/>
      <c r="AF28" s="97" t="s">
        <v>36</v>
      </c>
      <c r="AH28" s="149"/>
    </row>
    <row r="29" spans="1:71" ht="18.75" customHeight="1">
      <c r="A29" s="18"/>
      <c r="B29" s="125"/>
      <c r="C29" s="104" t="s">
        <v>114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119"/>
      <c r="X29" s="175"/>
      <c r="Y29" s="179"/>
      <c r="Z29" s="96"/>
      <c r="AA29" s="90"/>
      <c r="AE29" s="88"/>
      <c r="AF29" s="84" t="s">
        <v>4</v>
      </c>
      <c r="AH29" s="149"/>
    </row>
    <row r="30" spans="1:71" s="166" customFormat="1" ht="21.75" customHeight="1" thickBot="1">
      <c r="A30" s="19"/>
      <c r="B30" s="126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8"/>
      <c r="X30" s="175"/>
      <c r="Y30" s="174"/>
      <c r="Z30" s="89"/>
      <c r="AA30" s="90"/>
      <c r="AB30" s="97"/>
      <c r="AC30" s="97"/>
      <c r="AD30" s="97"/>
      <c r="AE30" s="88"/>
      <c r="AF30" s="95" t="s">
        <v>37</v>
      </c>
      <c r="AG30" s="165"/>
      <c r="AH30" s="165"/>
      <c r="AI30" s="165"/>
      <c r="AJ30" s="165"/>
      <c r="AK30" s="165"/>
      <c r="AL30" s="165"/>
      <c r="AM30" s="165"/>
      <c r="AN30" s="163"/>
      <c r="AO30" s="165"/>
      <c r="AP30" s="165"/>
      <c r="AQ30" s="165"/>
      <c r="AR30" s="165"/>
      <c r="AS30" s="165"/>
      <c r="AT30" s="165"/>
      <c r="AU30" s="165"/>
      <c r="AV30" s="165"/>
      <c r="AW30" s="165"/>
      <c r="AX30" s="165"/>
      <c r="AY30" s="165"/>
      <c r="AZ30" s="165"/>
      <c r="BA30" s="165"/>
      <c r="BB30" s="165"/>
      <c r="BC30" s="165"/>
      <c r="BD30" s="165"/>
      <c r="BE30" s="165"/>
      <c r="BF30" s="165"/>
      <c r="BG30" s="165"/>
      <c r="BH30" s="165"/>
      <c r="BI30" s="165"/>
      <c r="BJ30" s="165"/>
      <c r="BK30" s="165"/>
      <c r="BL30" s="165"/>
      <c r="BM30" s="165"/>
      <c r="BN30" s="165"/>
      <c r="BO30" s="165"/>
      <c r="BP30" s="165"/>
      <c r="BQ30" s="165"/>
      <c r="BR30" s="165"/>
      <c r="BS30" s="165"/>
    </row>
    <row r="31" spans="1:71" s="164" customFormat="1" ht="30.75" customHeight="1" thickBot="1">
      <c r="A31" s="18"/>
      <c r="B31" s="137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75"/>
      <c r="Y31" s="174"/>
      <c r="Z31" s="89"/>
      <c r="AA31" s="90"/>
      <c r="AB31" s="95"/>
      <c r="AC31" s="95"/>
      <c r="AD31" s="95"/>
      <c r="AE31" s="88"/>
      <c r="AF31" s="84"/>
      <c r="AG31" s="160"/>
      <c r="AH31" s="160"/>
      <c r="AI31" s="160"/>
      <c r="AJ31" s="160"/>
      <c r="AK31" s="160"/>
      <c r="AL31" s="160"/>
      <c r="AM31" s="160"/>
      <c r="AN31" s="167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  <c r="BB31" s="160"/>
      <c r="BC31" s="160"/>
      <c r="BD31" s="160"/>
      <c r="BE31" s="160"/>
      <c r="BF31" s="160"/>
      <c r="BG31" s="160"/>
      <c r="BH31" s="160"/>
      <c r="BI31" s="160"/>
      <c r="BJ31" s="160"/>
      <c r="BK31" s="160"/>
      <c r="BL31" s="160"/>
      <c r="BM31" s="160"/>
      <c r="BN31" s="160"/>
      <c r="BO31" s="160"/>
      <c r="BP31" s="160"/>
      <c r="BQ31" s="160"/>
      <c r="BR31" s="160"/>
      <c r="BS31" s="160"/>
    </row>
    <row r="32" spans="1:71" ht="16.5" customHeight="1">
      <c r="A32" s="18"/>
      <c r="B32" s="208" t="s">
        <v>52</v>
      </c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10"/>
      <c r="X32" s="175"/>
      <c r="Y32" s="180"/>
      <c r="Z32" s="93"/>
      <c r="AA32" s="90"/>
      <c r="AE32" s="88"/>
      <c r="AH32" s="149"/>
    </row>
    <row r="33" spans="1:34" ht="16.5" customHeight="1">
      <c r="A33" s="27"/>
      <c r="B33" s="115" t="s">
        <v>51</v>
      </c>
      <c r="C33" s="116"/>
      <c r="D33" s="116"/>
      <c r="E33" s="116"/>
      <c r="F33" s="47"/>
      <c r="G33" s="114"/>
      <c r="H33" s="114"/>
      <c r="I33" s="114"/>
      <c r="J33" s="194" t="s">
        <v>74</v>
      </c>
      <c r="K33" s="195"/>
      <c r="L33" s="195"/>
      <c r="M33" s="195"/>
      <c r="N33" s="48" t="s">
        <v>117</v>
      </c>
      <c r="O33" s="136"/>
      <c r="P33" s="139"/>
      <c r="Q33" s="114"/>
      <c r="R33" s="47"/>
      <c r="S33" s="49"/>
      <c r="T33" s="49"/>
      <c r="U33" s="49"/>
      <c r="V33" s="114"/>
      <c r="W33" s="117"/>
      <c r="X33" s="171"/>
      <c r="Y33" s="181"/>
      <c r="Z33" s="94"/>
      <c r="AA33" s="90"/>
      <c r="AE33" s="88"/>
      <c r="AH33" s="149"/>
    </row>
    <row r="34" spans="1:34" ht="21" customHeight="1" thickBot="1">
      <c r="A34" s="19"/>
      <c r="B34" s="242"/>
      <c r="C34" s="243"/>
      <c r="D34" s="243"/>
      <c r="E34" s="243"/>
      <c r="F34" s="243"/>
      <c r="G34" s="243"/>
      <c r="H34" s="243"/>
      <c r="I34" s="243"/>
      <c r="J34" s="196"/>
      <c r="K34" s="197"/>
      <c r="L34" s="197"/>
      <c r="M34" s="197"/>
      <c r="N34" s="198"/>
      <c r="O34" s="199"/>
      <c r="P34" s="199"/>
      <c r="Q34" s="200" t="str">
        <f>IFERROR(IF($N$34=(VLOOKUP($N$34,$AE$4:$AE$1068,1,1)),"Armazém não recebe materiais nessa data",""),"")</f>
        <v/>
      </c>
      <c r="R34" s="200"/>
      <c r="S34" s="200"/>
      <c r="T34" s="200"/>
      <c r="U34" s="200"/>
      <c r="V34" s="200"/>
      <c r="W34" s="201"/>
      <c r="X34" s="171"/>
      <c r="Y34" s="174"/>
      <c r="Z34" s="89"/>
      <c r="AA34" s="90"/>
      <c r="AE34" s="88"/>
      <c r="AH34" s="149"/>
    </row>
    <row r="35" spans="1:34" ht="33.75" customHeight="1" thickBot="1">
      <c r="A35" s="18"/>
      <c r="B35" s="25"/>
      <c r="C35" s="25"/>
      <c r="D35" s="25"/>
      <c r="E35" s="25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182"/>
      <c r="Y35" s="174"/>
      <c r="Z35" s="89"/>
      <c r="AA35" s="90"/>
      <c r="AE35" s="88"/>
      <c r="AH35" s="149"/>
    </row>
    <row r="36" spans="1:34" ht="24" customHeight="1">
      <c r="A36" s="18"/>
      <c r="B36" s="208" t="s">
        <v>8</v>
      </c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10"/>
      <c r="X36" s="171"/>
      <c r="Y36" s="174"/>
      <c r="Z36" s="89"/>
      <c r="AA36" s="90"/>
      <c r="AE36" s="88"/>
      <c r="AH36" s="149"/>
    </row>
    <row r="37" spans="1:34" ht="18.75" customHeight="1">
      <c r="A37" s="18"/>
      <c r="B37" s="205" t="s">
        <v>123</v>
      </c>
      <c r="C37" s="206"/>
      <c r="D37" s="206"/>
      <c r="E37" s="206"/>
      <c r="F37" s="206"/>
      <c r="G37" s="206"/>
      <c r="H37" s="206"/>
      <c r="I37" s="206"/>
      <c r="J37" s="206"/>
      <c r="K37" s="206"/>
      <c r="L37" s="206"/>
      <c r="M37" s="207"/>
      <c r="N37" s="235" t="s">
        <v>124</v>
      </c>
      <c r="O37" s="206"/>
      <c r="P37" s="206"/>
      <c r="Q37" s="206"/>
      <c r="R37" s="206"/>
      <c r="S37" s="206"/>
      <c r="T37" s="206"/>
      <c r="U37" s="206"/>
      <c r="V37" s="206"/>
      <c r="W37" s="236"/>
      <c r="X37" s="171"/>
      <c r="Y37" s="174"/>
      <c r="Z37" s="183"/>
      <c r="AA37" s="90"/>
      <c r="AE37" s="88"/>
      <c r="AH37" s="149"/>
    </row>
    <row r="38" spans="1:34" ht="18.75" customHeight="1">
      <c r="A38" s="18"/>
      <c r="B38" s="202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4"/>
      <c r="N38" s="229"/>
      <c r="O38" s="230"/>
      <c r="P38" s="230"/>
      <c r="Q38" s="230"/>
      <c r="R38" s="230"/>
      <c r="S38" s="230"/>
      <c r="T38" s="230"/>
      <c r="U38" s="230"/>
      <c r="V38" s="230"/>
      <c r="W38" s="231"/>
      <c r="X38" s="171"/>
      <c r="Y38" s="174"/>
      <c r="Z38" s="183"/>
      <c r="AA38" s="90"/>
      <c r="AE38" s="88"/>
      <c r="AH38" s="149"/>
    </row>
    <row r="39" spans="1:34" ht="19.5" customHeight="1">
      <c r="A39" s="18"/>
      <c r="B39" s="205" t="s">
        <v>125</v>
      </c>
      <c r="C39" s="206"/>
      <c r="D39" s="206"/>
      <c r="E39" s="206"/>
      <c r="F39" s="206"/>
      <c r="G39" s="206"/>
      <c r="H39" s="206"/>
      <c r="I39" s="207"/>
      <c r="J39" s="237" t="s">
        <v>126</v>
      </c>
      <c r="K39" s="238"/>
      <c r="L39" s="239"/>
      <c r="M39" s="237" t="s">
        <v>127</v>
      </c>
      <c r="N39" s="206"/>
      <c r="O39" s="206"/>
      <c r="P39" s="206"/>
      <c r="Q39" s="206"/>
      <c r="R39" s="206"/>
      <c r="S39" s="206"/>
      <c r="T39" s="206"/>
      <c r="U39" s="206"/>
      <c r="V39" s="206"/>
      <c r="W39" s="236"/>
      <c r="X39" s="171"/>
      <c r="Y39" s="174"/>
      <c r="Z39" s="183"/>
      <c r="AA39" s="90"/>
      <c r="AE39" s="88"/>
      <c r="AH39" s="149"/>
    </row>
    <row r="40" spans="1:34" ht="19.5" customHeight="1">
      <c r="A40" s="18"/>
      <c r="B40" s="202"/>
      <c r="C40" s="203"/>
      <c r="D40" s="203"/>
      <c r="E40" s="203"/>
      <c r="F40" s="203"/>
      <c r="G40" s="203"/>
      <c r="H40" s="203"/>
      <c r="I40" s="204"/>
      <c r="J40" s="226"/>
      <c r="K40" s="227"/>
      <c r="L40" s="228"/>
      <c r="M40" s="232"/>
      <c r="N40" s="233"/>
      <c r="O40" s="233"/>
      <c r="P40" s="233"/>
      <c r="Q40" s="233"/>
      <c r="R40" s="233"/>
      <c r="S40" s="233"/>
      <c r="T40" s="233"/>
      <c r="U40" s="233"/>
      <c r="V40" s="233"/>
      <c r="W40" s="234"/>
      <c r="X40" s="171"/>
      <c r="Y40" s="174"/>
      <c r="Z40" s="183"/>
      <c r="AA40" s="89"/>
      <c r="AE40" s="88"/>
      <c r="AH40" s="149"/>
    </row>
    <row r="41" spans="1:34" ht="19.5" customHeight="1">
      <c r="A41" s="18"/>
      <c r="B41" s="247" t="s">
        <v>128</v>
      </c>
      <c r="C41" s="248"/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48"/>
      <c r="T41" s="248"/>
      <c r="U41" s="248"/>
      <c r="V41" s="248"/>
      <c r="W41" s="249"/>
      <c r="X41" s="171"/>
      <c r="Y41" s="174"/>
      <c r="Z41" s="183"/>
      <c r="AA41" s="89"/>
      <c r="AE41" s="88"/>
      <c r="AH41" s="149"/>
    </row>
    <row r="42" spans="1:34" ht="19.5" customHeight="1" thickBot="1">
      <c r="A42" s="18"/>
      <c r="B42" s="250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2"/>
      <c r="X42" s="171"/>
      <c r="Y42" s="174"/>
      <c r="Z42" s="183"/>
      <c r="AA42" s="90"/>
      <c r="AE42" s="88"/>
      <c r="AH42" s="149"/>
    </row>
    <row r="43" spans="1:34" ht="33.75" customHeight="1" thickBot="1">
      <c r="A43" s="18"/>
      <c r="B43" s="25"/>
      <c r="C43" s="25"/>
      <c r="D43" s="25"/>
      <c r="E43" s="25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171"/>
      <c r="Y43" s="174"/>
      <c r="Z43" s="183"/>
      <c r="AA43" s="90"/>
      <c r="AE43" s="88"/>
      <c r="AH43" s="149"/>
    </row>
    <row r="44" spans="1:34" ht="19.5" customHeight="1">
      <c r="A44" s="18"/>
      <c r="B44" s="208" t="s">
        <v>9</v>
      </c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10"/>
      <c r="X44" s="171"/>
      <c r="Y44" s="174"/>
      <c r="Z44" s="183"/>
      <c r="AA44" s="90"/>
      <c r="AE44" s="88"/>
      <c r="AH44" s="149"/>
    </row>
    <row r="45" spans="1:34" ht="19.5" customHeight="1">
      <c r="B45" s="52" t="s">
        <v>129</v>
      </c>
      <c r="C45" s="53"/>
      <c r="D45" s="54"/>
      <c r="E45" s="54"/>
      <c r="F45" s="55" t="s">
        <v>130</v>
      </c>
      <c r="G45" s="56"/>
      <c r="H45" s="53"/>
      <c r="I45" s="56"/>
      <c r="J45" s="56"/>
      <c r="K45" s="56"/>
      <c r="L45" s="55" t="s">
        <v>131</v>
      </c>
      <c r="M45" s="53"/>
      <c r="N45" s="56"/>
      <c r="O45" s="56"/>
      <c r="P45" s="56"/>
      <c r="Q45" s="56"/>
      <c r="R45" s="56"/>
      <c r="S45" s="56"/>
      <c r="T45" s="56"/>
      <c r="U45" s="56"/>
      <c r="V45" s="56"/>
      <c r="W45" s="57"/>
      <c r="X45" s="171"/>
      <c r="Y45" s="174"/>
      <c r="Z45" s="183"/>
      <c r="AA45" s="89"/>
      <c r="AE45" s="88"/>
      <c r="AH45" s="149"/>
    </row>
    <row r="46" spans="1:34" ht="19.5" customHeight="1" thickBot="1">
      <c r="B46" s="253"/>
      <c r="C46" s="254"/>
      <c r="D46" s="254"/>
      <c r="E46" s="254"/>
      <c r="F46" s="35" t="str">
        <f>IFERROR((VLOOKUP(B46,AA4:AB16,2,0)),"")</f>
        <v/>
      </c>
      <c r="G46" s="36"/>
      <c r="H46" s="58"/>
      <c r="I46" s="141"/>
      <c r="J46" s="141"/>
      <c r="K46" s="141"/>
      <c r="L46" s="240" t="str">
        <f>IFERROR((IF((VLOOKUP(B46,AA4:AD16,4,0))="","",(VLOOKUP(B46,AA4:AD16,4,0)))),"")</f>
        <v/>
      </c>
      <c r="M46" s="241"/>
      <c r="N46" s="241"/>
      <c r="O46" s="241"/>
      <c r="P46" s="241"/>
      <c r="Q46" s="241"/>
      <c r="R46" s="140"/>
      <c r="S46" s="140"/>
      <c r="T46" s="140"/>
      <c r="U46" s="140"/>
      <c r="V46" s="140"/>
      <c r="W46" s="148"/>
      <c r="X46" s="171"/>
      <c r="Y46" s="174"/>
      <c r="Z46" s="183"/>
      <c r="AA46" s="89"/>
      <c r="AE46" s="88"/>
      <c r="AH46" s="149"/>
    </row>
    <row r="47" spans="1:34" ht="22.5" customHeight="1">
      <c r="B47" s="223" t="str">
        <f>IF(F46="","",IF(B40=F46,"Atenção! Não é permitido realizar Coleta FOB no mesmo município do Destino.",""))</f>
        <v/>
      </c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3"/>
      <c r="W47" s="223"/>
      <c r="X47" s="171"/>
      <c r="Y47" s="174"/>
      <c r="Z47" s="183"/>
      <c r="AA47" s="89"/>
      <c r="AE47" s="88"/>
      <c r="AH47" s="149"/>
    </row>
    <row r="48" spans="1:34" ht="19.5" customHeight="1" thickBot="1">
      <c r="A48" s="18"/>
      <c r="B48" s="25"/>
      <c r="C48" s="25"/>
      <c r="D48" s="25"/>
      <c r="E48" s="25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171"/>
      <c r="Y48" s="174"/>
      <c r="Z48" s="183"/>
      <c r="AA48" s="89"/>
      <c r="AE48" s="88"/>
      <c r="AH48" s="149"/>
    </row>
    <row r="49" spans="1:34" ht="10.5" customHeight="1">
      <c r="A49" s="18"/>
      <c r="B49" s="208" t="s">
        <v>121</v>
      </c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10"/>
      <c r="X49" s="171"/>
      <c r="Y49" s="174"/>
      <c r="Z49" s="183"/>
      <c r="AA49" s="89"/>
      <c r="AE49" s="88"/>
      <c r="AH49" s="149"/>
    </row>
    <row r="50" spans="1:34" ht="10.5" customHeight="1">
      <c r="A50" s="18"/>
      <c r="B50" s="211" t="s">
        <v>77</v>
      </c>
      <c r="C50" s="212"/>
      <c r="D50" s="212"/>
      <c r="E50" s="213"/>
      <c r="F50" s="214" t="s">
        <v>75</v>
      </c>
      <c r="G50" s="212"/>
      <c r="H50" s="212"/>
      <c r="I50" s="213"/>
      <c r="J50" s="214" t="s">
        <v>150</v>
      </c>
      <c r="K50" s="212"/>
      <c r="L50" s="212"/>
      <c r="M50" s="212"/>
      <c r="N50" s="213"/>
      <c r="O50" s="214" t="s">
        <v>151</v>
      </c>
      <c r="P50" s="212"/>
      <c r="Q50" s="212"/>
      <c r="R50" s="213"/>
      <c r="S50" s="214" t="s">
        <v>122</v>
      </c>
      <c r="T50" s="212"/>
      <c r="U50" s="212"/>
      <c r="V50" s="212"/>
      <c r="W50" s="255"/>
      <c r="X50" s="171"/>
      <c r="Y50" s="174"/>
      <c r="Z50" s="183"/>
      <c r="AA50" s="89"/>
      <c r="AE50" s="88"/>
      <c r="AH50" s="149"/>
    </row>
    <row r="51" spans="1:34" ht="19.5" customHeight="1">
      <c r="A51" s="18"/>
      <c r="B51" s="211"/>
      <c r="C51" s="212"/>
      <c r="D51" s="212"/>
      <c r="E51" s="213"/>
      <c r="F51" s="214"/>
      <c r="G51" s="212"/>
      <c r="H51" s="212"/>
      <c r="I51" s="213"/>
      <c r="J51" s="214"/>
      <c r="K51" s="212"/>
      <c r="L51" s="212"/>
      <c r="M51" s="212"/>
      <c r="N51" s="213"/>
      <c r="O51" s="214"/>
      <c r="P51" s="212"/>
      <c r="Q51" s="212"/>
      <c r="R51" s="213"/>
      <c r="S51" s="214"/>
      <c r="T51" s="212"/>
      <c r="U51" s="212"/>
      <c r="V51" s="212"/>
      <c r="W51" s="255"/>
      <c r="X51" s="171"/>
      <c r="Y51" s="174"/>
      <c r="Z51" s="183"/>
      <c r="AA51" s="89"/>
      <c r="AE51" s="88"/>
      <c r="AH51" s="149"/>
    </row>
    <row r="52" spans="1:34" ht="19.5" customHeight="1">
      <c r="A52" s="18"/>
      <c r="B52" s="219"/>
      <c r="C52" s="218"/>
      <c r="D52" s="218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8"/>
      <c r="R52" s="218"/>
      <c r="S52" s="256"/>
      <c r="T52" s="256"/>
      <c r="U52" s="256"/>
      <c r="V52" s="256"/>
      <c r="W52" s="257"/>
      <c r="X52" s="171"/>
      <c r="Y52" s="174"/>
      <c r="Z52" s="183"/>
      <c r="AA52" s="89"/>
      <c r="AE52" s="88"/>
      <c r="AH52" s="149"/>
    </row>
    <row r="53" spans="1:34" ht="19.5" customHeight="1">
      <c r="A53" s="18"/>
      <c r="B53" s="219"/>
      <c r="C53" s="218"/>
      <c r="D53" s="218"/>
      <c r="E53" s="218"/>
      <c r="F53" s="218"/>
      <c r="G53" s="218"/>
      <c r="H53" s="218"/>
      <c r="I53" s="218"/>
      <c r="J53" s="218"/>
      <c r="K53" s="218"/>
      <c r="L53" s="218"/>
      <c r="M53" s="218"/>
      <c r="N53" s="218"/>
      <c r="O53" s="218"/>
      <c r="P53" s="218"/>
      <c r="Q53" s="218"/>
      <c r="R53" s="218"/>
      <c r="S53" s="256"/>
      <c r="T53" s="256"/>
      <c r="U53" s="256"/>
      <c r="V53" s="256"/>
      <c r="W53" s="257"/>
      <c r="X53" s="171"/>
      <c r="Y53" s="174"/>
      <c r="Z53" s="183"/>
      <c r="AA53" s="89"/>
      <c r="AE53" s="88"/>
      <c r="AH53" s="149"/>
    </row>
    <row r="54" spans="1:34" ht="19.5" customHeight="1">
      <c r="A54" s="18"/>
      <c r="B54" s="219"/>
      <c r="C54" s="218"/>
      <c r="D54" s="218"/>
      <c r="E54" s="218"/>
      <c r="F54" s="218"/>
      <c r="G54" s="218"/>
      <c r="H54" s="218"/>
      <c r="I54" s="218"/>
      <c r="J54" s="218"/>
      <c r="K54" s="218"/>
      <c r="L54" s="218"/>
      <c r="M54" s="218"/>
      <c r="N54" s="218"/>
      <c r="O54" s="218"/>
      <c r="P54" s="218"/>
      <c r="Q54" s="218"/>
      <c r="R54" s="218"/>
      <c r="S54" s="256"/>
      <c r="T54" s="256"/>
      <c r="U54" s="256"/>
      <c r="V54" s="256"/>
      <c r="W54" s="257"/>
      <c r="X54" s="171"/>
      <c r="Y54" s="174"/>
      <c r="Z54" s="183"/>
      <c r="AA54" s="89"/>
      <c r="AE54" s="88"/>
      <c r="AH54" s="149"/>
    </row>
    <row r="55" spans="1:34" ht="19.5" customHeight="1">
      <c r="A55" s="18"/>
      <c r="B55" s="219"/>
      <c r="C55" s="218"/>
      <c r="D55" s="218"/>
      <c r="E55" s="218"/>
      <c r="F55" s="218"/>
      <c r="G55" s="218"/>
      <c r="H55" s="218"/>
      <c r="I55" s="218"/>
      <c r="J55" s="218"/>
      <c r="K55" s="218"/>
      <c r="L55" s="218"/>
      <c r="M55" s="218"/>
      <c r="N55" s="218"/>
      <c r="O55" s="218"/>
      <c r="P55" s="218"/>
      <c r="Q55" s="218"/>
      <c r="R55" s="218"/>
      <c r="S55" s="256"/>
      <c r="T55" s="256"/>
      <c r="U55" s="256"/>
      <c r="V55" s="256"/>
      <c r="W55" s="257"/>
      <c r="X55" s="171"/>
      <c r="Y55" s="174"/>
      <c r="Z55" s="183"/>
      <c r="AA55" s="89"/>
      <c r="AE55" s="88"/>
      <c r="AH55" s="149"/>
    </row>
    <row r="56" spans="1:34" ht="19.5" customHeight="1">
      <c r="A56" s="18"/>
      <c r="B56" s="219"/>
      <c r="C56" s="218"/>
      <c r="D56" s="218"/>
      <c r="E56" s="218"/>
      <c r="F56" s="218"/>
      <c r="G56" s="218"/>
      <c r="H56" s="218"/>
      <c r="I56" s="218"/>
      <c r="J56" s="218"/>
      <c r="K56" s="218"/>
      <c r="L56" s="218"/>
      <c r="M56" s="218"/>
      <c r="N56" s="218"/>
      <c r="O56" s="218"/>
      <c r="P56" s="218"/>
      <c r="Q56" s="218"/>
      <c r="R56" s="218"/>
      <c r="S56" s="256"/>
      <c r="T56" s="256"/>
      <c r="U56" s="256"/>
      <c r="V56" s="256"/>
      <c r="W56" s="257"/>
      <c r="X56" s="171"/>
      <c r="Y56" s="174"/>
      <c r="Z56" s="183"/>
      <c r="AA56" s="89"/>
      <c r="AE56" s="88"/>
    </row>
    <row r="57" spans="1:34" ht="19.5" customHeight="1">
      <c r="A57" s="18"/>
      <c r="B57" s="219"/>
      <c r="C57" s="218"/>
      <c r="D57" s="218"/>
      <c r="E57" s="218"/>
      <c r="F57" s="218"/>
      <c r="G57" s="218"/>
      <c r="H57" s="218"/>
      <c r="I57" s="218"/>
      <c r="J57" s="218"/>
      <c r="K57" s="218"/>
      <c r="L57" s="218"/>
      <c r="M57" s="218"/>
      <c r="N57" s="218"/>
      <c r="O57" s="218"/>
      <c r="P57" s="218"/>
      <c r="Q57" s="218"/>
      <c r="R57" s="218"/>
      <c r="S57" s="256"/>
      <c r="T57" s="256"/>
      <c r="U57" s="256"/>
      <c r="V57" s="256"/>
      <c r="W57" s="257"/>
      <c r="X57" s="171"/>
      <c r="Y57" s="176"/>
      <c r="Z57" s="183"/>
      <c r="AA57" s="89"/>
      <c r="AE57" s="88"/>
    </row>
    <row r="58" spans="1:34" ht="19.5" customHeight="1">
      <c r="A58" s="18"/>
      <c r="B58" s="219"/>
      <c r="C58" s="218"/>
      <c r="D58" s="218"/>
      <c r="E58" s="218"/>
      <c r="F58" s="218"/>
      <c r="G58" s="218"/>
      <c r="H58" s="218"/>
      <c r="I58" s="218"/>
      <c r="J58" s="218"/>
      <c r="K58" s="218"/>
      <c r="L58" s="218"/>
      <c r="M58" s="218"/>
      <c r="N58" s="218"/>
      <c r="O58" s="218"/>
      <c r="P58" s="218"/>
      <c r="Q58" s="218"/>
      <c r="R58" s="218"/>
      <c r="S58" s="256"/>
      <c r="T58" s="256"/>
      <c r="U58" s="256"/>
      <c r="V58" s="256"/>
      <c r="W58" s="257"/>
      <c r="X58" s="171"/>
      <c r="Y58" s="174"/>
      <c r="Z58" s="183"/>
      <c r="AA58" s="90"/>
      <c r="AE58" s="88"/>
    </row>
    <row r="59" spans="1:34" ht="15" customHeight="1">
      <c r="A59" s="18"/>
      <c r="B59" s="219"/>
      <c r="C59" s="218"/>
      <c r="D59" s="218"/>
      <c r="E59" s="218"/>
      <c r="F59" s="218"/>
      <c r="G59" s="218"/>
      <c r="H59" s="218"/>
      <c r="I59" s="218"/>
      <c r="J59" s="218"/>
      <c r="K59" s="218"/>
      <c r="L59" s="218"/>
      <c r="M59" s="218"/>
      <c r="N59" s="218"/>
      <c r="O59" s="218"/>
      <c r="P59" s="218"/>
      <c r="Q59" s="218"/>
      <c r="R59" s="218"/>
      <c r="S59" s="256"/>
      <c r="T59" s="256"/>
      <c r="U59" s="256"/>
      <c r="V59" s="256"/>
      <c r="W59" s="257"/>
      <c r="X59" s="171"/>
      <c r="Y59" s="174"/>
      <c r="Z59" s="183"/>
      <c r="AA59" s="90"/>
      <c r="AE59" s="88"/>
    </row>
    <row r="60" spans="1:34" ht="21" customHeight="1">
      <c r="A60" s="18"/>
      <c r="B60" s="219"/>
      <c r="C60" s="218"/>
      <c r="D60" s="218"/>
      <c r="E60" s="218"/>
      <c r="F60" s="218"/>
      <c r="G60" s="218"/>
      <c r="H60" s="218"/>
      <c r="I60" s="218"/>
      <c r="J60" s="218"/>
      <c r="K60" s="218"/>
      <c r="L60" s="218"/>
      <c r="M60" s="218"/>
      <c r="N60" s="218"/>
      <c r="O60" s="218"/>
      <c r="P60" s="218"/>
      <c r="Q60" s="218"/>
      <c r="R60" s="218"/>
      <c r="S60" s="256"/>
      <c r="T60" s="256"/>
      <c r="U60" s="256"/>
      <c r="V60" s="256"/>
      <c r="W60" s="257"/>
      <c r="X60" s="184"/>
      <c r="Y60" s="185"/>
      <c r="Z60" s="183"/>
      <c r="AA60" s="90"/>
      <c r="AE60" s="88"/>
    </row>
    <row r="61" spans="1:34" ht="18.75" customHeight="1" thickBot="1">
      <c r="A61" s="18"/>
      <c r="B61" s="259"/>
      <c r="C61" s="260"/>
      <c r="D61" s="260"/>
      <c r="E61" s="260"/>
      <c r="F61" s="260"/>
      <c r="G61" s="260"/>
      <c r="H61" s="260"/>
      <c r="I61" s="260"/>
      <c r="J61" s="260"/>
      <c r="K61" s="260"/>
      <c r="L61" s="260"/>
      <c r="M61" s="260"/>
      <c r="N61" s="260"/>
      <c r="O61" s="260"/>
      <c r="P61" s="260"/>
      <c r="Q61" s="260"/>
      <c r="R61" s="260"/>
      <c r="S61" s="261"/>
      <c r="T61" s="261"/>
      <c r="U61" s="261"/>
      <c r="V61" s="261"/>
      <c r="W61" s="262"/>
      <c r="X61" s="182"/>
      <c r="Y61" s="176"/>
      <c r="Z61" s="183"/>
      <c r="AA61" s="90"/>
      <c r="AE61" s="88"/>
    </row>
    <row r="62" spans="1:34" ht="20.25" customHeight="1">
      <c r="A62" s="18"/>
      <c r="B62" s="25"/>
      <c r="C62" s="25"/>
      <c r="D62" s="25"/>
      <c r="E62" s="25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171"/>
      <c r="Y62" s="174"/>
      <c r="Z62" s="183"/>
      <c r="AA62" s="90"/>
      <c r="AE62" s="88"/>
      <c r="AH62" s="168"/>
    </row>
    <row r="63" spans="1:34" ht="23.1" customHeight="1" thickBot="1">
      <c r="A63" s="18"/>
      <c r="B63" s="18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71"/>
      <c r="Y63" s="174"/>
      <c r="Z63" s="183"/>
      <c r="AA63" s="90"/>
      <c r="AE63" s="88"/>
      <c r="AH63" s="168"/>
    </row>
    <row r="64" spans="1:34" ht="30.75" customHeight="1" thickBot="1">
      <c r="A64" s="18"/>
      <c r="B64" s="244" t="s">
        <v>76</v>
      </c>
      <c r="C64" s="245"/>
      <c r="D64" s="245"/>
      <c r="E64" s="245"/>
      <c r="F64" s="245"/>
      <c r="G64" s="245"/>
      <c r="H64" s="245"/>
      <c r="I64" s="245"/>
      <c r="J64" s="245"/>
      <c r="K64" s="245"/>
      <c r="L64" s="245"/>
      <c r="M64" s="245"/>
      <c r="N64" s="245"/>
      <c r="O64" s="245"/>
      <c r="P64" s="245"/>
      <c r="Q64" s="245"/>
      <c r="R64" s="245"/>
      <c r="S64" s="245"/>
      <c r="T64" s="245"/>
      <c r="U64" s="245"/>
      <c r="V64" s="245"/>
      <c r="W64" s="246"/>
      <c r="X64" s="171"/>
      <c r="Y64" s="174"/>
      <c r="Z64" s="183"/>
      <c r="AA64" s="90"/>
      <c r="AE64" s="88"/>
      <c r="AH64" s="168"/>
    </row>
    <row r="65" spans="1:71" ht="23.1" customHeight="1">
      <c r="A65" s="18"/>
      <c r="B65" s="263" t="s">
        <v>39</v>
      </c>
      <c r="C65" s="264"/>
      <c r="D65" s="265"/>
      <c r="E65" s="269" t="s">
        <v>41</v>
      </c>
      <c r="F65" s="267"/>
      <c r="G65" s="267"/>
      <c r="H65" s="267"/>
      <c r="I65" s="267"/>
      <c r="J65" s="267"/>
      <c r="K65" s="267"/>
      <c r="L65" s="268"/>
      <c r="M65" s="214" t="s">
        <v>40</v>
      </c>
      <c r="N65" s="213"/>
      <c r="O65" s="214" t="s">
        <v>42</v>
      </c>
      <c r="P65" s="212"/>
      <c r="Q65" s="275" t="s">
        <v>110</v>
      </c>
      <c r="R65" s="275"/>
      <c r="S65" s="275"/>
      <c r="T65" s="275"/>
      <c r="U65" s="275"/>
      <c r="V65" s="275"/>
      <c r="W65" s="276"/>
      <c r="X65" s="171"/>
      <c r="Y65" s="174"/>
      <c r="Z65" s="183"/>
      <c r="AA65" s="90"/>
      <c r="AE65" s="88"/>
      <c r="AH65" s="168"/>
    </row>
    <row r="66" spans="1:71" ht="18.75" customHeight="1">
      <c r="A66" s="18"/>
      <c r="B66" s="266"/>
      <c r="C66" s="267"/>
      <c r="D66" s="268"/>
      <c r="E66" s="270" t="s">
        <v>10</v>
      </c>
      <c r="F66" s="271"/>
      <c r="G66" s="270" t="s">
        <v>11</v>
      </c>
      <c r="H66" s="271"/>
      <c r="I66" s="270" t="s">
        <v>12</v>
      </c>
      <c r="J66" s="271"/>
      <c r="K66" s="270" t="s">
        <v>13</v>
      </c>
      <c r="L66" s="271"/>
      <c r="M66" s="272"/>
      <c r="N66" s="273"/>
      <c r="O66" s="214"/>
      <c r="P66" s="212"/>
      <c r="Q66" s="277"/>
      <c r="R66" s="277"/>
      <c r="S66" s="277"/>
      <c r="T66" s="277"/>
      <c r="U66" s="277"/>
      <c r="V66" s="277"/>
      <c r="W66" s="278"/>
      <c r="X66" s="171"/>
      <c r="Y66" s="174"/>
      <c r="Z66" s="98" t="s">
        <v>38</v>
      </c>
      <c r="AA66" s="90" t="s">
        <v>152</v>
      </c>
      <c r="AE66" s="88"/>
      <c r="AH66" s="168"/>
    </row>
    <row r="67" spans="1:71" ht="18.75" customHeight="1">
      <c r="A67" s="18"/>
      <c r="B67" s="220"/>
      <c r="C67" s="221"/>
      <c r="D67" s="222"/>
      <c r="E67" s="50"/>
      <c r="F67" s="51" t="str">
        <f>IF(E67="","","m")</f>
        <v/>
      </c>
      <c r="G67" s="50"/>
      <c r="H67" s="51" t="str">
        <f>IF(G67="","","m")</f>
        <v/>
      </c>
      <c r="I67" s="50"/>
      <c r="J67" s="51" t="str">
        <f t="shared" ref="J67:J86" si="0">IF(I67="","","m")</f>
        <v/>
      </c>
      <c r="K67" s="83" t="str">
        <f>IF((E67*G67*I67)=0,"",(E67*G67*I67))</f>
        <v/>
      </c>
      <c r="L67" s="51" t="str">
        <f>IF(K67="","","m³")</f>
        <v/>
      </c>
      <c r="M67" s="50"/>
      <c r="N67" s="51" t="str">
        <f>IF(M67="","","kg")</f>
        <v/>
      </c>
      <c r="O67" s="258"/>
      <c r="P67" s="258"/>
      <c r="Q67" s="258"/>
      <c r="R67" s="258"/>
      <c r="S67" s="258"/>
      <c r="T67" s="258"/>
      <c r="U67" s="258"/>
      <c r="V67" s="258"/>
      <c r="W67" s="274"/>
      <c r="X67" s="171"/>
      <c r="Y67" s="174"/>
      <c r="Z67" s="99">
        <f>E67*G67*I67*300*O67</f>
        <v>0</v>
      </c>
      <c r="AA67" s="186">
        <f>M67*O67</f>
        <v>0</v>
      </c>
      <c r="AE67" s="88"/>
      <c r="AH67" s="168"/>
    </row>
    <row r="68" spans="1:71" ht="18.75" customHeight="1">
      <c r="A68" s="18"/>
      <c r="B68" s="220"/>
      <c r="C68" s="221"/>
      <c r="D68" s="222"/>
      <c r="E68" s="50"/>
      <c r="F68" s="51" t="str">
        <f t="shared" ref="F68:F86" si="1">IF(E68="","","m")</f>
        <v/>
      </c>
      <c r="G68" s="50"/>
      <c r="H68" s="51" t="str">
        <f t="shared" ref="H68:H86" si="2">IF(G68="","","m")</f>
        <v/>
      </c>
      <c r="I68" s="50"/>
      <c r="J68" s="51" t="str">
        <f t="shared" si="0"/>
        <v/>
      </c>
      <c r="K68" s="83" t="str">
        <f t="shared" ref="K68:K86" si="3">IF((E68*G68*I68)=0,"",(E68*G68*I68))</f>
        <v/>
      </c>
      <c r="L68" s="51" t="str">
        <f t="shared" ref="L68:L86" si="4">IF(K68="","","m³")</f>
        <v/>
      </c>
      <c r="M68" s="50"/>
      <c r="N68" s="51" t="str">
        <f t="shared" ref="N68:N86" si="5">IF(M68="","","kg")</f>
        <v/>
      </c>
      <c r="O68" s="258"/>
      <c r="P68" s="258"/>
      <c r="Q68" s="258"/>
      <c r="R68" s="258"/>
      <c r="S68" s="258"/>
      <c r="T68" s="258"/>
      <c r="U68" s="258"/>
      <c r="V68" s="258"/>
      <c r="W68" s="274"/>
      <c r="X68" s="171"/>
      <c r="Y68" s="174"/>
      <c r="Z68" s="99">
        <f t="shared" ref="Z68:Z86" si="6">E68*G68*I68*300*O68</f>
        <v>0</v>
      </c>
      <c r="AA68" s="186">
        <f t="shared" ref="AA68:AA86" si="7">M68*O68</f>
        <v>0</v>
      </c>
      <c r="AE68" s="88"/>
      <c r="AH68" s="168"/>
    </row>
    <row r="69" spans="1:71" ht="18.75" customHeight="1">
      <c r="A69" s="18"/>
      <c r="B69" s="220"/>
      <c r="C69" s="221"/>
      <c r="D69" s="222"/>
      <c r="E69" s="50"/>
      <c r="F69" s="51" t="str">
        <f t="shared" si="1"/>
        <v/>
      </c>
      <c r="G69" s="50"/>
      <c r="H69" s="51" t="str">
        <f t="shared" si="2"/>
        <v/>
      </c>
      <c r="I69" s="50"/>
      <c r="J69" s="51" t="str">
        <f t="shared" si="0"/>
        <v/>
      </c>
      <c r="K69" s="83" t="str">
        <f t="shared" si="3"/>
        <v/>
      </c>
      <c r="L69" s="51" t="str">
        <f t="shared" si="4"/>
        <v/>
      </c>
      <c r="M69" s="50"/>
      <c r="N69" s="51" t="str">
        <f t="shared" si="5"/>
        <v/>
      </c>
      <c r="O69" s="258"/>
      <c r="P69" s="258"/>
      <c r="Q69" s="258"/>
      <c r="R69" s="258"/>
      <c r="S69" s="258"/>
      <c r="T69" s="258"/>
      <c r="U69" s="258"/>
      <c r="V69" s="258"/>
      <c r="W69" s="274"/>
      <c r="X69" s="182"/>
      <c r="Y69" s="174"/>
      <c r="Z69" s="99">
        <f t="shared" si="6"/>
        <v>0</v>
      </c>
      <c r="AA69" s="186">
        <f t="shared" si="7"/>
        <v>0</v>
      </c>
      <c r="AE69" s="88"/>
      <c r="AH69" s="168"/>
    </row>
    <row r="70" spans="1:71" ht="18.75" customHeight="1">
      <c r="A70" s="18"/>
      <c r="B70" s="220"/>
      <c r="C70" s="221"/>
      <c r="D70" s="222"/>
      <c r="E70" s="50"/>
      <c r="F70" s="51" t="str">
        <f t="shared" si="1"/>
        <v/>
      </c>
      <c r="G70" s="50"/>
      <c r="H70" s="51" t="str">
        <f t="shared" si="2"/>
        <v/>
      </c>
      <c r="I70" s="50"/>
      <c r="J70" s="51" t="str">
        <f t="shared" si="0"/>
        <v/>
      </c>
      <c r="K70" s="83" t="str">
        <f t="shared" si="3"/>
        <v/>
      </c>
      <c r="L70" s="51" t="str">
        <f t="shared" si="4"/>
        <v/>
      </c>
      <c r="M70" s="50"/>
      <c r="N70" s="51" t="str">
        <f t="shared" si="5"/>
        <v/>
      </c>
      <c r="O70" s="258"/>
      <c r="P70" s="258"/>
      <c r="Q70" s="258"/>
      <c r="R70" s="258"/>
      <c r="S70" s="258"/>
      <c r="T70" s="258"/>
      <c r="U70" s="258"/>
      <c r="V70" s="258"/>
      <c r="W70" s="274"/>
      <c r="X70" s="171"/>
      <c r="Y70" s="174"/>
      <c r="Z70" s="99">
        <f t="shared" si="6"/>
        <v>0</v>
      </c>
      <c r="AA70" s="186">
        <f t="shared" si="7"/>
        <v>0</v>
      </c>
      <c r="AE70" s="88"/>
      <c r="AH70" s="168"/>
    </row>
    <row r="71" spans="1:71" ht="18.75" customHeight="1">
      <c r="A71" s="18"/>
      <c r="B71" s="220"/>
      <c r="C71" s="221"/>
      <c r="D71" s="222"/>
      <c r="E71" s="50"/>
      <c r="F71" s="51" t="str">
        <f t="shared" si="1"/>
        <v/>
      </c>
      <c r="G71" s="50"/>
      <c r="H71" s="51" t="str">
        <f t="shared" si="2"/>
        <v/>
      </c>
      <c r="I71" s="50"/>
      <c r="J71" s="51" t="str">
        <f t="shared" si="0"/>
        <v/>
      </c>
      <c r="K71" s="83" t="str">
        <f t="shared" si="3"/>
        <v/>
      </c>
      <c r="L71" s="51" t="str">
        <f t="shared" si="4"/>
        <v/>
      </c>
      <c r="M71" s="50"/>
      <c r="N71" s="51" t="str">
        <f t="shared" si="5"/>
        <v/>
      </c>
      <c r="O71" s="258"/>
      <c r="P71" s="258"/>
      <c r="Q71" s="258"/>
      <c r="R71" s="258"/>
      <c r="S71" s="258"/>
      <c r="T71" s="258"/>
      <c r="U71" s="258"/>
      <c r="V71" s="258"/>
      <c r="W71" s="274"/>
      <c r="X71" s="184"/>
      <c r="Y71" s="174"/>
      <c r="Z71" s="99">
        <f t="shared" si="6"/>
        <v>0</v>
      </c>
      <c r="AA71" s="186">
        <f t="shared" si="7"/>
        <v>0</v>
      </c>
      <c r="AE71" s="88"/>
      <c r="AH71" s="168"/>
    </row>
    <row r="72" spans="1:71" ht="18.75" customHeight="1">
      <c r="A72" s="18"/>
      <c r="B72" s="220"/>
      <c r="C72" s="221"/>
      <c r="D72" s="222"/>
      <c r="E72" s="50"/>
      <c r="F72" s="51" t="str">
        <f t="shared" si="1"/>
        <v/>
      </c>
      <c r="G72" s="50"/>
      <c r="H72" s="51" t="str">
        <f t="shared" si="2"/>
        <v/>
      </c>
      <c r="I72" s="50"/>
      <c r="J72" s="51" t="str">
        <f t="shared" si="0"/>
        <v/>
      </c>
      <c r="K72" s="83" t="str">
        <f t="shared" si="3"/>
        <v/>
      </c>
      <c r="L72" s="51" t="str">
        <f t="shared" si="4"/>
        <v/>
      </c>
      <c r="M72" s="50"/>
      <c r="N72" s="51" t="str">
        <f t="shared" si="5"/>
        <v/>
      </c>
      <c r="O72" s="258"/>
      <c r="P72" s="258"/>
      <c r="Q72" s="258"/>
      <c r="R72" s="258"/>
      <c r="S72" s="258"/>
      <c r="T72" s="258"/>
      <c r="U72" s="258"/>
      <c r="V72" s="258"/>
      <c r="W72" s="274"/>
      <c r="X72" s="184"/>
      <c r="Y72" s="174"/>
      <c r="Z72" s="99">
        <f t="shared" si="6"/>
        <v>0</v>
      </c>
      <c r="AA72" s="186">
        <f t="shared" si="7"/>
        <v>0</v>
      </c>
      <c r="AE72" s="88"/>
      <c r="AH72" s="168"/>
    </row>
    <row r="73" spans="1:71" ht="18.75" customHeight="1">
      <c r="A73" s="18"/>
      <c r="B73" s="220"/>
      <c r="C73" s="221"/>
      <c r="D73" s="222"/>
      <c r="E73" s="50"/>
      <c r="F73" s="51" t="str">
        <f t="shared" si="1"/>
        <v/>
      </c>
      <c r="G73" s="50"/>
      <c r="H73" s="51" t="str">
        <f t="shared" si="2"/>
        <v/>
      </c>
      <c r="I73" s="50"/>
      <c r="J73" s="51" t="str">
        <f t="shared" si="0"/>
        <v/>
      </c>
      <c r="K73" s="83" t="str">
        <f t="shared" si="3"/>
        <v/>
      </c>
      <c r="L73" s="51" t="str">
        <f t="shared" si="4"/>
        <v/>
      </c>
      <c r="M73" s="50"/>
      <c r="N73" s="51" t="str">
        <f t="shared" si="5"/>
        <v/>
      </c>
      <c r="O73" s="258"/>
      <c r="P73" s="258"/>
      <c r="Q73" s="258"/>
      <c r="R73" s="258"/>
      <c r="S73" s="258"/>
      <c r="T73" s="258"/>
      <c r="U73" s="258"/>
      <c r="V73" s="258"/>
      <c r="W73" s="274"/>
      <c r="X73" s="182"/>
      <c r="Y73" s="174"/>
      <c r="Z73" s="99">
        <f t="shared" si="6"/>
        <v>0</v>
      </c>
      <c r="AA73" s="186">
        <f t="shared" si="7"/>
        <v>0</v>
      </c>
      <c r="AE73" s="88"/>
      <c r="AF73" s="100"/>
      <c r="AH73" s="168"/>
    </row>
    <row r="74" spans="1:71" s="169" customFormat="1" ht="18.75" customHeight="1">
      <c r="A74" s="18"/>
      <c r="B74" s="220"/>
      <c r="C74" s="221"/>
      <c r="D74" s="222"/>
      <c r="E74" s="50"/>
      <c r="F74" s="51" t="str">
        <f t="shared" si="1"/>
        <v/>
      </c>
      <c r="G74" s="50"/>
      <c r="H74" s="51" t="str">
        <f t="shared" si="2"/>
        <v/>
      </c>
      <c r="I74" s="50"/>
      <c r="J74" s="51" t="str">
        <f t="shared" si="0"/>
        <v/>
      </c>
      <c r="K74" s="83" t="str">
        <f t="shared" si="3"/>
        <v/>
      </c>
      <c r="L74" s="51" t="str">
        <f t="shared" si="4"/>
        <v/>
      </c>
      <c r="M74" s="50"/>
      <c r="N74" s="51" t="str">
        <f t="shared" si="5"/>
        <v/>
      </c>
      <c r="O74" s="258"/>
      <c r="P74" s="258"/>
      <c r="Q74" s="258"/>
      <c r="R74" s="258"/>
      <c r="S74" s="258"/>
      <c r="T74" s="258"/>
      <c r="U74" s="258"/>
      <c r="V74" s="258"/>
      <c r="W74" s="274"/>
      <c r="X74" s="187"/>
      <c r="Y74" s="174"/>
      <c r="Z74" s="99">
        <f t="shared" si="6"/>
        <v>0</v>
      </c>
      <c r="AA74" s="186">
        <f t="shared" si="7"/>
        <v>0</v>
      </c>
      <c r="AB74" s="100"/>
      <c r="AC74" s="100"/>
      <c r="AD74" s="100"/>
      <c r="AE74" s="101"/>
      <c r="AF74" s="100"/>
      <c r="AG74" s="168"/>
      <c r="AH74" s="168"/>
      <c r="AI74" s="168"/>
      <c r="AJ74" s="168"/>
      <c r="AK74" s="168"/>
      <c r="AL74" s="168"/>
      <c r="AM74" s="168"/>
      <c r="AN74" s="153"/>
      <c r="AO74" s="168"/>
      <c r="AP74" s="168"/>
      <c r="AQ74" s="168"/>
      <c r="AR74" s="168"/>
      <c r="AS74" s="168"/>
      <c r="AT74" s="168"/>
      <c r="AU74" s="168"/>
      <c r="AV74" s="168"/>
      <c r="AW74" s="168"/>
      <c r="AX74" s="168"/>
      <c r="AY74" s="168"/>
      <c r="AZ74" s="168"/>
      <c r="BA74" s="168"/>
      <c r="BB74" s="168"/>
      <c r="BC74" s="168"/>
      <c r="BD74" s="168"/>
      <c r="BE74" s="168"/>
      <c r="BF74" s="168"/>
      <c r="BG74" s="168"/>
      <c r="BH74" s="168"/>
      <c r="BI74" s="168"/>
      <c r="BJ74" s="168"/>
      <c r="BK74" s="168"/>
      <c r="BL74" s="168"/>
      <c r="BM74" s="168"/>
      <c r="BN74" s="168"/>
      <c r="BO74" s="168"/>
      <c r="BP74" s="168"/>
      <c r="BQ74" s="168"/>
      <c r="BR74" s="168"/>
      <c r="BS74" s="168"/>
    </row>
    <row r="75" spans="1:71" s="169" customFormat="1" ht="18.75" customHeight="1">
      <c r="A75" s="18"/>
      <c r="B75" s="220"/>
      <c r="C75" s="221"/>
      <c r="D75" s="222"/>
      <c r="E75" s="50"/>
      <c r="F75" s="51" t="str">
        <f t="shared" si="1"/>
        <v/>
      </c>
      <c r="G75" s="50"/>
      <c r="H75" s="51" t="str">
        <f t="shared" si="2"/>
        <v/>
      </c>
      <c r="I75" s="50"/>
      <c r="J75" s="51" t="str">
        <f t="shared" si="0"/>
        <v/>
      </c>
      <c r="K75" s="83" t="str">
        <f t="shared" si="3"/>
        <v/>
      </c>
      <c r="L75" s="51" t="str">
        <f t="shared" si="4"/>
        <v/>
      </c>
      <c r="M75" s="50"/>
      <c r="N75" s="51" t="str">
        <f t="shared" si="5"/>
        <v/>
      </c>
      <c r="O75" s="258"/>
      <c r="P75" s="258"/>
      <c r="Q75" s="258"/>
      <c r="R75" s="258"/>
      <c r="S75" s="258"/>
      <c r="T75" s="258"/>
      <c r="U75" s="258"/>
      <c r="V75" s="258"/>
      <c r="W75" s="274"/>
      <c r="X75" s="187"/>
      <c r="Y75" s="174"/>
      <c r="Z75" s="99">
        <f t="shared" si="6"/>
        <v>0</v>
      </c>
      <c r="AA75" s="186">
        <f t="shared" si="7"/>
        <v>0</v>
      </c>
      <c r="AB75" s="100"/>
      <c r="AC75" s="100"/>
      <c r="AD75" s="100"/>
      <c r="AE75" s="101"/>
      <c r="AF75" s="100"/>
      <c r="AG75" s="168"/>
      <c r="AH75" s="149"/>
      <c r="AI75" s="168"/>
      <c r="AJ75" s="168"/>
      <c r="AK75" s="168"/>
      <c r="AL75" s="168"/>
      <c r="AM75" s="168"/>
      <c r="AN75" s="153"/>
      <c r="AO75" s="168"/>
      <c r="AP75" s="168"/>
      <c r="AQ75" s="168"/>
      <c r="AR75" s="168"/>
      <c r="AS75" s="168"/>
      <c r="AT75" s="168"/>
      <c r="AU75" s="168"/>
      <c r="AV75" s="168"/>
      <c r="AW75" s="168"/>
      <c r="AX75" s="168"/>
      <c r="AY75" s="168"/>
      <c r="AZ75" s="168"/>
      <c r="BA75" s="168"/>
      <c r="BB75" s="168"/>
      <c r="BC75" s="168"/>
      <c r="BD75" s="168"/>
      <c r="BE75" s="168"/>
      <c r="BF75" s="168"/>
      <c r="BG75" s="168"/>
      <c r="BH75" s="168"/>
      <c r="BI75" s="168"/>
      <c r="BJ75" s="168"/>
      <c r="BK75" s="168"/>
      <c r="BL75" s="168"/>
      <c r="BM75" s="168"/>
      <c r="BN75" s="168"/>
      <c r="BO75" s="168"/>
      <c r="BP75" s="168"/>
      <c r="BQ75" s="168"/>
      <c r="BR75" s="168"/>
      <c r="BS75" s="168"/>
    </row>
    <row r="76" spans="1:71" s="169" customFormat="1" ht="18.75" customHeight="1">
      <c r="A76" s="18"/>
      <c r="B76" s="220"/>
      <c r="C76" s="221"/>
      <c r="D76" s="222"/>
      <c r="E76" s="50"/>
      <c r="F76" s="51" t="str">
        <f t="shared" si="1"/>
        <v/>
      </c>
      <c r="G76" s="50"/>
      <c r="H76" s="51" t="str">
        <f t="shared" si="2"/>
        <v/>
      </c>
      <c r="I76" s="50"/>
      <c r="J76" s="51" t="str">
        <f t="shared" si="0"/>
        <v/>
      </c>
      <c r="K76" s="83" t="str">
        <f t="shared" si="3"/>
        <v/>
      </c>
      <c r="L76" s="51" t="str">
        <f t="shared" si="4"/>
        <v/>
      </c>
      <c r="M76" s="50"/>
      <c r="N76" s="51" t="str">
        <f t="shared" si="5"/>
        <v/>
      </c>
      <c r="O76" s="258"/>
      <c r="P76" s="258"/>
      <c r="Q76" s="258"/>
      <c r="R76" s="258"/>
      <c r="S76" s="258"/>
      <c r="T76" s="258"/>
      <c r="U76" s="258"/>
      <c r="V76" s="258"/>
      <c r="W76" s="274"/>
      <c r="X76" s="187"/>
      <c r="Y76" s="176"/>
      <c r="Z76" s="99">
        <f t="shared" si="6"/>
        <v>0</v>
      </c>
      <c r="AA76" s="186">
        <f t="shared" si="7"/>
        <v>0</v>
      </c>
      <c r="AB76" s="100"/>
      <c r="AC76" s="100"/>
      <c r="AD76" s="100"/>
      <c r="AE76" s="101"/>
      <c r="AF76" s="100"/>
      <c r="AG76" s="168"/>
      <c r="AH76" s="149"/>
      <c r="AI76" s="168"/>
      <c r="AJ76" s="168"/>
      <c r="AK76" s="168"/>
      <c r="AL76" s="168"/>
      <c r="AM76" s="168"/>
      <c r="AN76" s="153"/>
      <c r="AO76" s="168"/>
      <c r="AP76" s="168"/>
      <c r="AQ76" s="168"/>
      <c r="AR76" s="168"/>
      <c r="AS76" s="168"/>
      <c r="AT76" s="168"/>
      <c r="AU76" s="168"/>
      <c r="AV76" s="168"/>
      <c r="AW76" s="168"/>
      <c r="AX76" s="168"/>
      <c r="AY76" s="168"/>
      <c r="AZ76" s="168"/>
      <c r="BA76" s="168"/>
      <c r="BB76" s="168"/>
      <c r="BC76" s="168"/>
      <c r="BD76" s="168"/>
      <c r="BE76" s="168"/>
      <c r="BF76" s="168"/>
      <c r="BG76" s="168"/>
      <c r="BH76" s="168"/>
      <c r="BI76" s="168"/>
      <c r="BJ76" s="168"/>
      <c r="BK76" s="168"/>
      <c r="BL76" s="168"/>
      <c r="BM76" s="168"/>
      <c r="BN76" s="168"/>
      <c r="BO76" s="168"/>
      <c r="BP76" s="168"/>
      <c r="BQ76" s="168"/>
      <c r="BR76" s="168"/>
      <c r="BS76" s="168"/>
    </row>
    <row r="77" spans="1:71" s="169" customFormat="1" ht="18.75" customHeight="1">
      <c r="A77" s="18"/>
      <c r="B77" s="220"/>
      <c r="C77" s="221"/>
      <c r="D77" s="222"/>
      <c r="E77" s="50"/>
      <c r="F77" s="51" t="str">
        <f t="shared" si="1"/>
        <v/>
      </c>
      <c r="G77" s="50"/>
      <c r="H77" s="51" t="str">
        <f t="shared" si="2"/>
        <v/>
      </c>
      <c r="I77" s="50"/>
      <c r="J77" s="51" t="str">
        <f t="shared" si="0"/>
        <v/>
      </c>
      <c r="K77" s="83" t="str">
        <f t="shared" si="3"/>
        <v/>
      </c>
      <c r="L77" s="51" t="str">
        <f t="shared" si="4"/>
        <v/>
      </c>
      <c r="M77" s="50"/>
      <c r="N77" s="51" t="str">
        <f t="shared" si="5"/>
        <v/>
      </c>
      <c r="O77" s="258"/>
      <c r="P77" s="258"/>
      <c r="Q77" s="258"/>
      <c r="R77" s="258"/>
      <c r="S77" s="258"/>
      <c r="T77" s="258"/>
      <c r="U77" s="258"/>
      <c r="V77" s="258"/>
      <c r="W77" s="274"/>
      <c r="X77" s="171"/>
      <c r="Y77" s="176"/>
      <c r="Z77" s="99">
        <f t="shared" si="6"/>
        <v>0</v>
      </c>
      <c r="AA77" s="186">
        <f t="shared" si="7"/>
        <v>0</v>
      </c>
      <c r="AB77" s="100"/>
      <c r="AC77" s="100"/>
      <c r="AD77" s="100"/>
      <c r="AE77" s="101"/>
      <c r="AF77" s="100"/>
      <c r="AG77" s="168"/>
      <c r="AH77" s="149"/>
      <c r="AI77" s="168"/>
      <c r="AJ77" s="168"/>
      <c r="AK77" s="168"/>
      <c r="AL77" s="168"/>
      <c r="AM77" s="168"/>
      <c r="AN77" s="153"/>
      <c r="AO77" s="168"/>
      <c r="AP77" s="168"/>
      <c r="AQ77" s="168"/>
      <c r="AR77" s="168"/>
      <c r="AS77" s="168"/>
      <c r="AT77" s="168"/>
      <c r="AU77" s="168"/>
      <c r="AV77" s="168"/>
      <c r="AW77" s="168"/>
      <c r="AX77" s="168"/>
      <c r="AY77" s="168"/>
      <c r="AZ77" s="168"/>
      <c r="BA77" s="168"/>
      <c r="BB77" s="168"/>
      <c r="BC77" s="168"/>
      <c r="BD77" s="168"/>
      <c r="BE77" s="168"/>
      <c r="BF77" s="168"/>
      <c r="BG77" s="168"/>
      <c r="BH77" s="168"/>
      <c r="BI77" s="168"/>
      <c r="BJ77" s="168"/>
      <c r="BK77" s="168"/>
      <c r="BL77" s="168"/>
      <c r="BM77" s="168"/>
      <c r="BN77" s="168"/>
      <c r="BO77" s="168"/>
      <c r="BP77" s="168"/>
      <c r="BQ77" s="168"/>
      <c r="BR77" s="168"/>
      <c r="BS77" s="168"/>
    </row>
    <row r="78" spans="1:71" s="169" customFormat="1" ht="18.75" customHeight="1">
      <c r="A78" s="18"/>
      <c r="B78" s="220"/>
      <c r="C78" s="221"/>
      <c r="D78" s="222"/>
      <c r="E78" s="50"/>
      <c r="F78" s="51" t="str">
        <f t="shared" si="1"/>
        <v/>
      </c>
      <c r="G78" s="50"/>
      <c r="H78" s="51" t="str">
        <f t="shared" si="2"/>
        <v/>
      </c>
      <c r="I78" s="50"/>
      <c r="J78" s="51" t="str">
        <f t="shared" si="0"/>
        <v/>
      </c>
      <c r="K78" s="83" t="str">
        <f t="shared" si="3"/>
        <v/>
      </c>
      <c r="L78" s="51" t="str">
        <f t="shared" si="4"/>
        <v/>
      </c>
      <c r="M78" s="50"/>
      <c r="N78" s="51" t="str">
        <f t="shared" si="5"/>
        <v/>
      </c>
      <c r="O78" s="258"/>
      <c r="P78" s="258"/>
      <c r="Q78" s="258"/>
      <c r="R78" s="258"/>
      <c r="S78" s="258"/>
      <c r="T78" s="258"/>
      <c r="U78" s="258"/>
      <c r="V78" s="258"/>
      <c r="W78" s="274"/>
      <c r="X78" s="171"/>
      <c r="Y78" s="176"/>
      <c r="Z78" s="99">
        <f t="shared" si="6"/>
        <v>0</v>
      </c>
      <c r="AA78" s="186">
        <f t="shared" si="7"/>
        <v>0</v>
      </c>
      <c r="AB78" s="100"/>
      <c r="AC78" s="100"/>
      <c r="AD78" s="100"/>
      <c r="AE78" s="101"/>
      <c r="AF78" s="100"/>
      <c r="AG78" s="168"/>
      <c r="AH78" s="149"/>
      <c r="AI78" s="168"/>
      <c r="AJ78" s="168"/>
      <c r="AK78" s="168"/>
      <c r="AL78" s="168"/>
      <c r="AM78" s="168"/>
      <c r="AN78" s="153"/>
      <c r="AO78" s="168"/>
      <c r="AP78" s="168"/>
      <c r="AQ78" s="168"/>
      <c r="AR78" s="168"/>
      <c r="AS78" s="168"/>
      <c r="AT78" s="168"/>
      <c r="AU78" s="168"/>
      <c r="AV78" s="168"/>
      <c r="AW78" s="168"/>
      <c r="AX78" s="168"/>
      <c r="AY78" s="168"/>
      <c r="AZ78" s="168"/>
      <c r="BA78" s="168"/>
      <c r="BB78" s="168"/>
      <c r="BC78" s="168"/>
      <c r="BD78" s="168"/>
      <c r="BE78" s="168"/>
      <c r="BF78" s="168"/>
      <c r="BG78" s="168"/>
      <c r="BH78" s="168"/>
      <c r="BI78" s="168"/>
      <c r="BJ78" s="168"/>
      <c r="BK78" s="168"/>
      <c r="BL78" s="168"/>
      <c r="BM78" s="168"/>
      <c r="BN78" s="168"/>
      <c r="BO78" s="168"/>
      <c r="BP78" s="168"/>
      <c r="BQ78" s="168"/>
      <c r="BR78" s="168"/>
      <c r="BS78" s="168"/>
    </row>
    <row r="79" spans="1:71" s="169" customFormat="1" ht="18.75" customHeight="1">
      <c r="A79" s="18"/>
      <c r="B79" s="220"/>
      <c r="C79" s="221"/>
      <c r="D79" s="222"/>
      <c r="E79" s="50"/>
      <c r="F79" s="51" t="str">
        <f t="shared" si="1"/>
        <v/>
      </c>
      <c r="G79" s="50"/>
      <c r="H79" s="51" t="str">
        <f t="shared" si="2"/>
        <v/>
      </c>
      <c r="I79" s="50"/>
      <c r="J79" s="51" t="str">
        <f t="shared" si="0"/>
        <v/>
      </c>
      <c r="K79" s="83" t="str">
        <f t="shared" si="3"/>
        <v/>
      </c>
      <c r="L79" s="51" t="str">
        <f t="shared" si="4"/>
        <v/>
      </c>
      <c r="M79" s="50"/>
      <c r="N79" s="51" t="str">
        <f t="shared" si="5"/>
        <v/>
      </c>
      <c r="O79" s="258"/>
      <c r="P79" s="258"/>
      <c r="Q79" s="258"/>
      <c r="R79" s="258"/>
      <c r="S79" s="258"/>
      <c r="T79" s="258"/>
      <c r="U79" s="258"/>
      <c r="V79" s="258"/>
      <c r="W79" s="274"/>
      <c r="X79" s="171"/>
      <c r="Y79" s="176"/>
      <c r="Z79" s="99">
        <f t="shared" si="6"/>
        <v>0</v>
      </c>
      <c r="AA79" s="186">
        <f t="shared" si="7"/>
        <v>0</v>
      </c>
      <c r="AB79" s="100"/>
      <c r="AC79" s="100"/>
      <c r="AD79" s="100"/>
      <c r="AE79" s="101"/>
      <c r="AF79" s="100"/>
      <c r="AG79" s="168"/>
      <c r="AH79" s="149"/>
      <c r="AI79" s="168"/>
      <c r="AJ79" s="168"/>
      <c r="AK79" s="168"/>
      <c r="AL79" s="168"/>
      <c r="AM79" s="168"/>
      <c r="AN79" s="153"/>
      <c r="AO79" s="168"/>
      <c r="AP79" s="168"/>
      <c r="AQ79" s="168"/>
      <c r="AR79" s="168"/>
      <c r="AS79" s="168"/>
      <c r="AT79" s="168"/>
      <c r="AU79" s="168"/>
      <c r="AV79" s="168"/>
      <c r="AW79" s="168"/>
      <c r="AX79" s="168"/>
      <c r="AY79" s="168"/>
      <c r="AZ79" s="168"/>
      <c r="BA79" s="168"/>
      <c r="BB79" s="168"/>
      <c r="BC79" s="168"/>
      <c r="BD79" s="168"/>
      <c r="BE79" s="168"/>
      <c r="BF79" s="168"/>
      <c r="BG79" s="168"/>
      <c r="BH79" s="168"/>
      <c r="BI79" s="168"/>
      <c r="BJ79" s="168"/>
      <c r="BK79" s="168"/>
      <c r="BL79" s="168"/>
      <c r="BM79" s="168"/>
      <c r="BN79" s="168"/>
      <c r="BO79" s="168"/>
      <c r="BP79" s="168"/>
      <c r="BQ79" s="168"/>
      <c r="BR79" s="168"/>
      <c r="BS79" s="168"/>
    </row>
    <row r="80" spans="1:71" s="169" customFormat="1" ht="18.75" customHeight="1">
      <c r="A80" s="18"/>
      <c r="B80" s="220"/>
      <c r="C80" s="221"/>
      <c r="D80" s="222"/>
      <c r="E80" s="50"/>
      <c r="F80" s="51" t="str">
        <f t="shared" si="1"/>
        <v/>
      </c>
      <c r="G80" s="50"/>
      <c r="H80" s="51" t="str">
        <f t="shared" si="2"/>
        <v/>
      </c>
      <c r="I80" s="50"/>
      <c r="J80" s="51" t="str">
        <f t="shared" si="0"/>
        <v/>
      </c>
      <c r="K80" s="83" t="str">
        <f t="shared" si="3"/>
        <v/>
      </c>
      <c r="L80" s="51" t="str">
        <f t="shared" si="4"/>
        <v/>
      </c>
      <c r="M80" s="50"/>
      <c r="N80" s="51" t="str">
        <f t="shared" si="5"/>
        <v/>
      </c>
      <c r="O80" s="258"/>
      <c r="P80" s="258"/>
      <c r="Q80" s="258"/>
      <c r="R80" s="258"/>
      <c r="S80" s="258"/>
      <c r="T80" s="258"/>
      <c r="U80" s="258"/>
      <c r="V80" s="258"/>
      <c r="W80" s="274"/>
      <c r="X80" s="171"/>
      <c r="Y80" s="176"/>
      <c r="Z80" s="99">
        <f t="shared" si="6"/>
        <v>0</v>
      </c>
      <c r="AA80" s="186">
        <f t="shared" si="7"/>
        <v>0</v>
      </c>
      <c r="AB80" s="100"/>
      <c r="AC80" s="100"/>
      <c r="AD80" s="100"/>
      <c r="AE80" s="101"/>
      <c r="AF80" s="100"/>
      <c r="AG80" s="168"/>
      <c r="AH80" s="168"/>
      <c r="AI80" s="168"/>
      <c r="AJ80" s="168"/>
      <c r="AK80" s="168"/>
      <c r="AL80" s="168"/>
      <c r="AM80" s="168"/>
      <c r="AN80" s="170"/>
      <c r="AO80" s="168"/>
      <c r="AP80" s="168"/>
      <c r="AQ80" s="168"/>
      <c r="AR80" s="168"/>
      <c r="AS80" s="168"/>
      <c r="AT80" s="168"/>
      <c r="AU80" s="168"/>
      <c r="AV80" s="168"/>
      <c r="AW80" s="168"/>
      <c r="AX80" s="168"/>
      <c r="AY80" s="168"/>
      <c r="AZ80" s="168"/>
      <c r="BA80" s="168"/>
      <c r="BB80" s="168"/>
      <c r="BC80" s="168"/>
      <c r="BD80" s="168"/>
      <c r="BE80" s="168"/>
      <c r="BF80" s="168"/>
      <c r="BG80" s="168"/>
      <c r="BH80" s="168"/>
      <c r="BI80" s="168"/>
      <c r="BJ80" s="168"/>
      <c r="BK80" s="168"/>
      <c r="BL80" s="168"/>
      <c r="BM80" s="168"/>
      <c r="BN80" s="168"/>
      <c r="BO80" s="168"/>
      <c r="BP80" s="168"/>
      <c r="BQ80" s="168"/>
      <c r="BR80" s="168"/>
      <c r="BS80" s="168"/>
    </row>
    <row r="81" spans="1:71" s="169" customFormat="1" ht="18.75" customHeight="1">
      <c r="A81" s="18"/>
      <c r="B81" s="220"/>
      <c r="C81" s="221"/>
      <c r="D81" s="222"/>
      <c r="E81" s="50"/>
      <c r="F81" s="51" t="str">
        <f t="shared" si="1"/>
        <v/>
      </c>
      <c r="G81" s="50"/>
      <c r="H81" s="51" t="str">
        <f t="shared" si="2"/>
        <v/>
      </c>
      <c r="I81" s="50"/>
      <c r="J81" s="51" t="str">
        <f t="shared" si="0"/>
        <v/>
      </c>
      <c r="K81" s="83" t="str">
        <f t="shared" si="3"/>
        <v/>
      </c>
      <c r="L81" s="51" t="str">
        <f t="shared" si="4"/>
        <v/>
      </c>
      <c r="M81" s="50"/>
      <c r="N81" s="51" t="str">
        <f t="shared" si="5"/>
        <v/>
      </c>
      <c r="O81" s="258"/>
      <c r="P81" s="258"/>
      <c r="Q81" s="258"/>
      <c r="R81" s="258"/>
      <c r="S81" s="258"/>
      <c r="T81" s="258"/>
      <c r="U81" s="258"/>
      <c r="V81" s="258"/>
      <c r="W81" s="274"/>
      <c r="X81" s="171"/>
      <c r="Y81" s="176"/>
      <c r="Z81" s="99">
        <f t="shared" si="6"/>
        <v>0</v>
      </c>
      <c r="AA81" s="186">
        <f t="shared" si="7"/>
        <v>0</v>
      </c>
      <c r="AB81" s="100"/>
      <c r="AC81" s="100"/>
      <c r="AD81" s="100"/>
      <c r="AE81" s="101"/>
      <c r="AF81" s="100"/>
      <c r="AG81" s="168"/>
      <c r="AH81" s="168"/>
      <c r="AI81" s="168"/>
      <c r="AJ81" s="168"/>
      <c r="AK81" s="168"/>
      <c r="AL81" s="168"/>
      <c r="AM81" s="168"/>
      <c r="AN81" s="170"/>
      <c r="AO81" s="168"/>
      <c r="AP81" s="168"/>
      <c r="AQ81" s="168"/>
      <c r="AR81" s="168"/>
      <c r="AS81" s="168"/>
      <c r="AT81" s="168"/>
      <c r="AU81" s="168"/>
      <c r="AV81" s="168"/>
      <c r="AW81" s="168"/>
      <c r="AX81" s="168"/>
      <c r="AY81" s="168"/>
      <c r="AZ81" s="168"/>
      <c r="BA81" s="168"/>
      <c r="BB81" s="168"/>
      <c r="BC81" s="168"/>
      <c r="BD81" s="168"/>
      <c r="BE81" s="168"/>
      <c r="BF81" s="168"/>
      <c r="BG81" s="168"/>
      <c r="BH81" s="168"/>
      <c r="BI81" s="168"/>
      <c r="BJ81" s="168"/>
      <c r="BK81" s="168"/>
      <c r="BL81" s="168"/>
      <c r="BM81" s="168"/>
      <c r="BN81" s="168"/>
      <c r="BO81" s="168"/>
      <c r="BP81" s="168"/>
      <c r="BQ81" s="168"/>
      <c r="BR81" s="168"/>
      <c r="BS81" s="168"/>
    </row>
    <row r="82" spans="1:71" s="169" customFormat="1" ht="18.75" customHeight="1">
      <c r="A82" s="18"/>
      <c r="B82" s="220"/>
      <c r="C82" s="221"/>
      <c r="D82" s="222"/>
      <c r="E82" s="50"/>
      <c r="F82" s="51" t="str">
        <f t="shared" si="1"/>
        <v/>
      </c>
      <c r="G82" s="50"/>
      <c r="H82" s="51" t="str">
        <f t="shared" si="2"/>
        <v/>
      </c>
      <c r="I82" s="50"/>
      <c r="J82" s="51" t="str">
        <f t="shared" si="0"/>
        <v/>
      </c>
      <c r="K82" s="83" t="str">
        <f t="shared" si="3"/>
        <v/>
      </c>
      <c r="L82" s="51" t="str">
        <f t="shared" si="4"/>
        <v/>
      </c>
      <c r="M82" s="50"/>
      <c r="N82" s="51" t="str">
        <f t="shared" si="5"/>
        <v/>
      </c>
      <c r="O82" s="258"/>
      <c r="P82" s="258"/>
      <c r="Q82" s="258"/>
      <c r="R82" s="258"/>
      <c r="S82" s="258"/>
      <c r="T82" s="258"/>
      <c r="U82" s="258"/>
      <c r="V82" s="258"/>
      <c r="W82" s="274"/>
      <c r="X82" s="171"/>
      <c r="Y82" s="176"/>
      <c r="Z82" s="99">
        <f t="shared" si="6"/>
        <v>0</v>
      </c>
      <c r="AA82" s="186">
        <f t="shared" si="7"/>
        <v>0</v>
      </c>
      <c r="AB82" s="100"/>
      <c r="AC82" s="100"/>
      <c r="AD82" s="100"/>
      <c r="AE82" s="101"/>
      <c r="AF82" s="100"/>
      <c r="AG82" s="168"/>
      <c r="AH82" s="149"/>
      <c r="AI82" s="168"/>
      <c r="AJ82" s="168"/>
      <c r="AK82" s="168"/>
      <c r="AL82" s="168"/>
      <c r="AM82" s="168"/>
      <c r="AN82" s="153"/>
      <c r="AO82" s="168"/>
      <c r="AP82" s="168"/>
      <c r="AQ82" s="168"/>
      <c r="AR82" s="168"/>
      <c r="AS82" s="168"/>
      <c r="AT82" s="168"/>
      <c r="AU82" s="168"/>
      <c r="AV82" s="168"/>
      <c r="AW82" s="168"/>
      <c r="AX82" s="168"/>
      <c r="AY82" s="168"/>
      <c r="AZ82" s="168"/>
      <c r="BA82" s="168"/>
      <c r="BB82" s="168"/>
      <c r="BC82" s="168"/>
      <c r="BD82" s="168"/>
      <c r="BE82" s="168"/>
      <c r="BF82" s="168"/>
      <c r="BG82" s="168"/>
      <c r="BH82" s="168"/>
      <c r="BI82" s="168"/>
      <c r="BJ82" s="168"/>
      <c r="BK82" s="168"/>
      <c r="BL82" s="168"/>
      <c r="BM82" s="168"/>
      <c r="BN82" s="168"/>
      <c r="BO82" s="168"/>
      <c r="BP82" s="168"/>
      <c r="BQ82" s="168"/>
      <c r="BR82" s="168"/>
      <c r="BS82" s="168"/>
    </row>
    <row r="83" spans="1:71" s="169" customFormat="1" ht="18.75" customHeight="1">
      <c r="A83" s="18"/>
      <c r="B83" s="220"/>
      <c r="C83" s="221"/>
      <c r="D83" s="222"/>
      <c r="E83" s="50"/>
      <c r="F83" s="51" t="str">
        <f t="shared" si="1"/>
        <v/>
      </c>
      <c r="G83" s="50"/>
      <c r="H83" s="51" t="str">
        <f t="shared" si="2"/>
        <v/>
      </c>
      <c r="I83" s="50"/>
      <c r="J83" s="51" t="str">
        <f t="shared" si="0"/>
        <v/>
      </c>
      <c r="K83" s="83" t="str">
        <f t="shared" si="3"/>
        <v/>
      </c>
      <c r="L83" s="51" t="str">
        <f t="shared" si="4"/>
        <v/>
      </c>
      <c r="M83" s="50"/>
      <c r="N83" s="51" t="str">
        <f t="shared" si="5"/>
        <v/>
      </c>
      <c r="O83" s="258"/>
      <c r="P83" s="258"/>
      <c r="Q83" s="258"/>
      <c r="R83" s="258"/>
      <c r="S83" s="258"/>
      <c r="T83" s="258"/>
      <c r="U83" s="258"/>
      <c r="V83" s="258"/>
      <c r="W83" s="274"/>
      <c r="X83" s="185"/>
      <c r="Y83" s="172"/>
      <c r="Z83" s="99">
        <f t="shared" si="6"/>
        <v>0</v>
      </c>
      <c r="AA83" s="186">
        <f t="shared" si="7"/>
        <v>0</v>
      </c>
      <c r="AB83" s="100"/>
      <c r="AC83" s="100"/>
      <c r="AD83" s="100"/>
      <c r="AE83" s="101"/>
      <c r="AF83" s="100"/>
      <c r="AG83" s="168"/>
      <c r="AH83" s="149"/>
      <c r="AI83" s="168"/>
      <c r="AJ83" s="168"/>
      <c r="AK83" s="168"/>
      <c r="AL83" s="168"/>
      <c r="AM83" s="168"/>
      <c r="AN83" s="153"/>
      <c r="AO83" s="168"/>
      <c r="AP83" s="168"/>
      <c r="AQ83" s="168"/>
      <c r="AR83" s="168"/>
      <c r="AS83" s="168"/>
      <c r="AT83" s="168"/>
      <c r="AU83" s="168"/>
      <c r="AV83" s="168"/>
      <c r="AW83" s="168"/>
      <c r="AX83" s="168"/>
      <c r="AY83" s="168"/>
      <c r="AZ83" s="168"/>
      <c r="BA83" s="168"/>
      <c r="BB83" s="168"/>
      <c r="BC83" s="168"/>
      <c r="BD83" s="168"/>
      <c r="BE83" s="168"/>
      <c r="BF83" s="168"/>
      <c r="BG83" s="168"/>
      <c r="BH83" s="168"/>
      <c r="BI83" s="168"/>
      <c r="BJ83" s="168"/>
      <c r="BK83" s="168"/>
      <c r="BL83" s="168"/>
      <c r="BM83" s="168"/>
      <c r="BN83" s="168"/>
      <c r="BO83" s="168"/>
      <c r="BP83" s="168"/>
      <c r="BQ83" s="168"/>
      <c r="BR83" s="168"/>
      <c r="BS83" s="168"/>
    </row>
    <row r="84" spans="1:71" s="169" customFormat="1" ht="18.75" customHeight="1">
      <c r="A84" s="18"/>
      <c r="B84" s="220"/>
      <c r="C84" s="221"/>
      <c r="D84" s="222"/>
      <c r="E84" s="50"/>
      <c r="F84" s="51" t="str">
        <f t="shared" si="1"/>
        <v/>
      </c>
      <c r="G84" s="50"/>
      <c r="H84" s="51" t="str">
        <f t="shared" si="2"/>
        <v/>
      </c>
      <c r="I84" s="50"/>
      <c r="J84" s="51" t="str">
        <f t="shared" si="0"/>
        <v/>
      </c>
      <c r="K84" s="83" t="str">
        <f t="shared" si="3"/>
        <v/>
      </c>
      <c r="L84" s="51" t="str">
        <f t="shared" si="4"/>
        <v/>
      </c>
      <c r="M84" s="50"/>
      <c r="N84" s="51" t="str">
        <f t="shared" si="5"/>
        <v/>
      </c>
      <c r="O84" s="258"/>
      <c r="P84" s="258"/>
      <c r="Q84" s="258"/>
      <c r="R84" s="258"/>
      <c r="S84" s="258"/>
      <c r="T84" s="258"/>
      <c r="U84" s="258"/>
      <c r="V84" s="258"/>
      <c r="W84" s="274"/>
      <c r="X84" s="172"/>
      <c r="Y84" s="172"/>
      <c r="Z84" s="99">
        <f t="shared" si="6"/>
        <v>0</v>
      </c>
      <c r="AA84" s="186">
        <f t="shared" si="7"/>
        <v>0</v>
      </c>
      <c r="AB84" s="100"/>
      <c r="AC84" s="100"/>
      <c r="AD84" s="100"/>
      <c r="AE84" s="101"/>
      <c r="AF84" s="84"/>
      <c r="AG84" s="168"/>
      <c r="AH84" s="149"/>
      <c r="AI84" s="168"/>
      <c r="AJ84" s="168"/>
      <c r="AK84" s="168"/>
      <c r="AL84" s="168"/>
      <c r="AM84" s="168"/>
      <c r="AN84" s="153"/>
      <c r="AO84" s="168"/>
      <c r="AP84" s="168"/>
      <c r="AQ84" s="168"/>
      <c r="AR84" s="168"/>
      <c r="AS84" s="168"/>
      <c r="AT84" s="168"/>
      <c r="AU84" s="168"/>
      <c r="AV84" s="168"/>
      <c r="AW84" s="168"/>
      <c r="AX84" s="168"/>
      <c r="AY84" s="168"/>
      <c r="AZ84" s="168"/>
      <c r="BA84" s="168"/>
      <c r="BB84" s="168"/>
      <c r="BC84" s="168"/>
      <c r="BD84" s="168"/>
      <c r="BE84" s="168"/>
      <c r="BF84" s="168"/>
      <c r="BG84" s="168"/>
      <c r="BH84" s="168"/>
      <c r="BI84" s="168"/>
      <c r="BJ84" s="168"/>
      <c r="BK84" s="168"/>
      <c r="BL84" s="168"/>
      <c r="BM84" s="168"/>
      <c r="BN84" s="168"/>
      <c r="BO84" s="168"/>
      <c r="BP84" s="168"/>
      <c r="BQ84" s="168"/>
      <c r="BR84" s="168"/>
      <c r="BS84" s="168"/>
    </row>
    <row r="85" spans="1:71" ht="18.75" customHeight="1">
      <c r="A85" s="18"/>
      <c r="B85" s="220"/>
      <c r="C85" s="221"/>
      <c r="D85" s="222"/>
      <c r="E85" s="50"/>
      <c r="F85" s="51" t="str">
        <f t="shared" si="1"/>
        <v/>
      </c>
      <c r="G85" s="50"/>
      <c r="H85" s="51" t="str">
        <f t="shared" si="2"/>
        <v/>
      </c>
      <c r="I85" s="50"/>
      <c r="J85" s="51" t="str">
        <f t="shared" si="0"/>
        <v/>
      </c>
      <c r="K85" s="83" t="str">
        <f t="shared" si="3"/>
        <v/>
      </c>
      <c r="L85" s="51" t="str">
        <f t="shared" si="4"/>
        <v/>
      </c>
      <c r="M85" s="50"/>
      <c r="N85" s="51" t="str">
        <f t="shared" si="5"/>
        <v/>
      </c>
      <c r="O85" s="258"/>
      <c r="P85" s="258"/>
      <c r="Q85" s="258"/>
      <c r="R85" s="258"/>
      <c r="S85" s="258"/>
      <c r="T85" s="258"/>
      <c r="U85" s="258"/>
      <c r="V85" s="258"/>
      <c r="W85" s="274"/>
      <c r="Z85" s="99">
        <f t="shared" si="6"/>
        <v>0</v>
      </c>
      <c r="AA85" s="186">
        <f t="shared" si="7"/>
        <v>0</v>
      </c>
      <c r="AE85" s="88"/>
      <c r="AH85" s="149"/>
    </row>
    <row r="86" spans="1:71" ht="15" customHeight="1">
      <c r="A86" s="18"/>
      <c r="B86" s="220"/>
      <c r="C86" s="221"/>
      <c r="D86" s="222"/>
      <c r="E86" s="50"/>
      <c r="F86" s="51" t="str">
        <f t="shared" si="1"/>
        <v/>
      </c>
      <c r="G86" s="50"/>
      <c r="H86" s="51" t="str">
        <f t="shared" si="2"/>
        <v/>
      </c>
      <c r="I86" s="50"/>
      <c r="J86" s="51" t="str">
        <f t="shared" si="0"/>
        <v/>
      </c>
      <c r="K86" s="83" t="str">
        <f t="shared" si="3"/>
        <v/>
      </c>
      <c r="L86" s="51" t="str">
        <f t="shared" si="4"/>
        <v/>
      </c>
      <c r="M86" s="50"/>
      <c r="N86" s="51" t="str">
        <f t="shared" si="5"/>
        <v/>
      </c>
      <c r="O86" s="258"/>
      <c r="P86" s="258"/>
      <c r="Q86" s="258"/>
      <c r="R86" s="258"/>
      <c r="S86" s="258"/>
      <c r="T86" s="258"/>
      <c r="U86" s="258"/>
      <c r="V86" s="258"/>
      <c r="W86" s="274"/>
      <c r="Z86" s="99">
        <f t="shared" si="6"/>
        <v>0</v>
      </c>
      <c r="AA86" s="186">
        <f t="shared" si="7"/>
        <v>0</v>
      </c>
      <c r="AE86" s="88"/>
      <c r="AH86" s="149"/>
    </row>
    <row r="87" spans="1:71" ht="18" customHeight="1">
      <c r="A87" s="18"/>
      <c r="B87" s="37"/>
      <c r="C87" s="32"/>
      <c r="D87" s="32"/>
      <c r="E87" s="32"/>
      <c r="F87" s="32"/>
      <c r="G87" s="32"/>
      <c r="H87" s="32"/>
      <c r="I87" s="32"/>
      <c r="J87" s="32"/>
      <c r="K87" s="32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4"/>
      <c r="W87" s="38"/>
      <c r="AE87" s="88"/>
      <c r="AH87" s="149"/>
    </row>
    <row r="88" spans="1:71" ht="15" customHeight="1" thickBot="1">
      <c r="A88" s="18"/>
      <c r="B88" s="281" t="s">
        <v>132</v>
      </c>
      <c r="C88" s="282"/>
      <c r="D88" s="282"/>
      <c r="E88" s="289">
        <f>SUM(S52:W61)</f>
        <v>0</v>
      </c>
      <c r="F88" s="290"/>
      <c r="G88" s="279" t="s">
        <v>133</v>
      </c>
      <c r="H88" s="280"/>
      <c r="I88" s="40" t="str">
        <f>IF((SUM(AA67:AA86))=0,"",(SUM(AA67:AA86)))</f>
        <v/>
      </c>
      <c r="J88" s="41" t="str">
        <f>IF(I88="",""," Kg")</f>
        <v/>
      </c>
      <c r="K88" s="283" t="s">
        <v>134</v>
      </c>
      <c r="L88" s="282"/>
      <c r="M88" s="129">
        <f>SUM(Z67:Z86)</f>
        <v>0</v>
      </c>
      <c r="N88" s="42" t="str">
        <f>IF(M88="",""," Kg")</f>
        <v xml:space="preserve"> Kg</v>
      </c>
      <c r="O88" s="291" t="s">
        <v>118</v>
      </c>
      <c r="P88" s="291"/>
      <c r="Q88" s="291"/>
      <c r="R88" s="292"/>
      <c r="S88" s="43" t="str">
        <f>IF((SUM(O67:O86)=0),"",(SUM(O67:O86)))</f>
        <v/>
      </c>
      <c r="T88" s="130" t="str">
        <f>IF(S88="","","Volumes")</f>
        <v/>
      </c>
      <c r="U88" s="39"/>
      <c r="V88" s="44"/>
      <c r="W88" s="45"/>
      <c r="AE88" s="88"/>
      <c r="AH88" s="149"/>
    </row>
    <row r="89" spans="1:71" ht="15" customHeight="1">
      <c r="A89" s="18"/>
      <c r="B89" s="18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AE89" s="88"/>
      <c r="AH89" s="149"/>
    </row>
    <row r="90" spans="1:71" ht="15" customHeight="1" thickBot="1">
      <c r="B90" s="9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84"/>
      <c r="Y90" s="184"/>
      <c r="AE90" s="88"/>
      <c r="AH90" s="149"/>
    </row>
    <row r="91" spans="1:71" ht="15" customHeight="1">
      <c r="B91" s="215" t="s">
        <v>50</v>
      </c>
      <c r="C91" s="216"/>
      <c r="D91" s="216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  <c r="R91" s="216"/>
      <c r="S91" s="216"/>
      <c r="T91" s="216"/>
      <c r="U91" s="216"/>
      <c r="V91" s="216"/>
      <c r="W91" s="217"/>
      <c r="X91" s="184"/>
      <c r="Y91" s="184"/>
      <c r="AE91" s="88"/>
      <c r="AH91" s="149"/>
    </row>
    <row r="92" spans="1:71" ht="15" customHeight="1" thickBot="1">
      <c r="B92" s="286" t="s">
        <v>136</v>
      </c>
      <c r="C92" s="285"/>
      <c r="D92" s="285"/>
      <c r="E92" s="293"/>
      <c r="F92" s="294"/>
      <c r="G92" s="284" t="s">
        <v>135</v>
      </c>
      <c r="H92" s="285"/>
      <c r="I92" s="285"/>
      <c r="J92" s="287"/>
      <c r="K92" s="287"/>
      <c r="L92" s="131"/>
      <c r="M92" s="133" t="s">
        <v>119</v>
      </c>
      <c r="N92" s="131"/>
      <c r="O92" s="288"/>
      <c r="P92" s="288"/>
      <c r="Q92" s="131" t="str">
        <f>IF(E88&lt;O92,"Valor do frete maior que o valor da carga.","")</f>
        <v/>
      </c>
      <c r="R92" s="135"/>
      <c r="S92" s="134"/>
      <c r="T92" s="135"/>
      <c r="U92" s="131"/>
      <c r="V92" s="131"/>
      <c r="W92" s="132"/>
      <c r="X92" s="184"/>
      <c r="Y92" s="184"/>
      <c r="AE92" s="88"/>
      <c r="AH92" s="149"/>
    </row>
    <row r="93" spans="1:71" ht="15" customHeight="1" thickBot="1">
      <c r="A93" s="13"/>
      <c r="B93" s="13"/>
      <c r="C93" s="10"/>
      <c r="D93" s="10"/>
      <c r="E93" s="10"/>
      <c r="F93" s="10"/>
      <c r="G93" s="10"/>
      <c r="H93" s="11"/>
      <c r="I93" s="11"/>
      <c r="J93" s="11"/>
      <c r="K93" s="11"/>
      <c r="L93" s="11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84"/>
      <c r="Y93" s="184"/>
      <c r="AE93" s="88"/>
      <c r="AH93" s="149"/>
    </row>
    <row r="94" spans="1:71" ht="15" customHeight="1">
      <c r="A94" s="13"/>
      <c r="B94" s="215" t="s">
        <v>107</v>
      </c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  <c r="R94" s="216"/>
      <c r="S94" s="216"/>
      <c r="T94" s="216"/>
      <c r="U94" s="216"/>
      <c r="V94" s="216"/>
      <c r="W94" s="217"/>
      <c r="X94" s="184"/>
      <c r="Y94" s="184"/>
      <c r="AE94" s="88"/>
      <c r="AH94" s="149"/>
    </row>
    <row r="95" spans="1:71" ht="15" customHeight="1">
      <c r="A95" s="13"/>
      <c r="B95" s="188"/>
      <c r="C95" s="189"/>
      <c r="D95" s="189"/>
      <c r="E95" s="189"/>
      <c r="F95" s="189"/>
      <c r="G95" s="189"/>
      <c r="H95" s="189"/>
      <c r="I95" s="189"/>
      <c r="J95" s="189"/>
      <c r="K95" s="189"/>
      <c r="L95" s="189"/>
      <c r="M95" s="189"/>
      <c r="N95" s="189"/>
      <c r="O95" s="189"/>
      <c r="P95" s="189"/>
      <c r="Q95" s="189"/>
      <c r="R95" s="189"/>
      <c r="S95" s="189"/>
      <c r="T95" s="189"/>
      <c r="U95" s="189"/>
      <c r="V95" s="189"/>
      <c r="W95" s="190"/>
      <c r="X95" s="184"/>
      <c r="Y95" s="184"/>
      <c r="AE95" s="88"/>
      <c r="AH95" s="149"/>
    </row>
    <row r="96" spans="1:71" ht="21.75" customHeight="1">
      <c r="A96" s="13"/>
      <c r="B96" s="188"/>
      <c r="C96" s="189"/>
      <c r="D96" s="189"/>
      <c r="E96" s="189"/>
      <c r="F96" s="189"/>
      <c r="G96" s="189"/>
      <c r="H96" s="189"/>
      <c r="I96" s="189"/>
      <c r="J96" s="189"/>
      <c r="K96" s="189"/>
      <c r="L96" s="189"/>
      <c r="M96" s="189"/>
      <c r="N96" s="189"/>
      <c r="O96" s="189"/>
      <c r="P96" s="189"/>
      <c r="Q96" s="189"/>
      <c r="R96" s="189"/>
      <c r="S96" s="189"/>
      <c r="T96" s="189"/>
      <c r="U96" s="189"/>
      <c r="V96" s="189"/>
      <c r="W96" s="190"/>
      <c r="X96" s="184"/>
      <c r="Y96" s="184"/>
      <c r="AE96" s="88"/>
      <c r="AH96" s="149"/>
    </row>
    <row r="97" spans="1:34" ht="15" customHeight="1">
      <c r="A97" s="13"/>
      <c r="B97" s="188"/>
      <c r="C97" s="189"/>
      <c r="D97" s="189"/>
      <c r="E97" s="189"/>
      <c r="F97" s="189"/>
      <c r="G97" s="189"/>
      <c r="H97" s="189"/>
      <c r="I97" s="189"/>
      <c r="J97" s="189"/>
      <c r="K97" s="189"/>
      <c r="L97" s="189"/>
      <c r="M97" s="189"/>
      <c r="N97" s="189"/>
      <c r="O97" s="189"/>
      <c r="P97" s="189"/>
      <c r="Q97" s="189"/>
      <c r="R97" s="189"/>
      <c r="S97" s="189"/>
      <c r="T97" s="189"/>
      <c r="U97" s="189"/>
      <c r="V97" s="189"/>
      <c r="W97" s="190"/>
      <c r="X97" s="184"/>
      <c r="Y97" s="184"/>
      <c r="AE97" s="88"/>
      <c r="AH97" s="149"/>
    </row>
    <row r="98" spans="1:34" ht="15" customHeight="1" thickBot="1">
      <c r="A98" s="13"/>
      <c r="B98" s="191"/>
      <c r="C98" s="192"/>
      <c r="D98" s="192"/>
      <c r="E98" s="192"/>
      <c r="F98" s="192"/>
      <c r="G98" s="192"/>
      <c r="H98" s="192"/>
      <c r="I98" s="192"/>
      <c r="J98" s="192"/>
      <c r="K98" s="192"/>
      <c r="L98" s="192"/>
      <c r="M98" s="192"/>
      <c r="N98" s="192"/>
      <c r="O98" s="192"/>
      <c r="P98" s="192"/>
      <c r="Q98" s="192"/>
      <c r="R98" s="192"/>
      <c r="S98" s="192"/>
      <c r="T98" s="192"/>
      <c r="U98" s="192"/>
      <c r="V98" s="192"/>
      <c r="W98" s="193"/>
      <c r="X98" s="184"/>
      <c r="Y98" s="184"/>
      <c r="AE98" s="88"/>
      <c r="AH98" s="149"/>
    </row>
    <row r="99" spans="1:34" ht="1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46"/>
      <c r="M99" s="46"/>
      <c r="N99" s="46"/>
      <c r="O99" s="46"/>
      <c r="P99" s="3"/>
      <c r="Q99" s="3"/>
      <c r="R99" s="3"/>
      <c r="S99" s="3"/>
      <c r="T99" s="3"/>
      <c r="U99" s="3"/>
      <c r="V99" s="3"/>
      <c r="W99" s="3"/>
      <c r="X99" s="184"/>
      <c r="Y99" s="184"/>
      <c r="AE99" s="88"/>
      <c r="AH99" s="149"/>
    </row>
    <row r="100" spans="1:34" ht="1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4"/>
      <c r="M100" s="14"/>
      <c r="N100" s="14"/>
      <c r="O100" s="14"/>
      <c r="P100" s="13"/>
      <c r="Q100" s="13"/>
      <c r="R100" s="13"/>
      <c r="S100" s="13"/>
      <c r="T100" s="13"/>
      <c r="U100" s="13"/>
      <c r="V100" s="13"/>
      <c r="W100" s="13"/>
      <c r="X100" s="184"/>
      <c r="Y100" s="184"/>
      <c r="AE100" s="88"/>
      <c r="AH100" s="149"/>
    </row>
    <row r="101" spans="1:34" ht="15" customHeight="1">
      <c r="A101" s="13"/>
      <c r="B101" s="13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AE101" s="88"/>
      <c r="AH101" s="149"/>
    </row>
    <row r="102" spans="1:34" ht="15" customHeight="1">
      <c r="A102" s="13"/>
      <c r="B102" s="13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AE102" s="88"/>
      <c r="AH102" s="149"/>
    </row>
    <row r="103" spans="1:34" ht="15" customHeight="1">
      <c r="A103" s="13"/>
      <c r="B103" s="13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AE103" s="88"/>
      <c r="AH103" s="149"/>
    </row>
    <row r="104" spans="1:34" ht="15" customHeight="1">
      <c r="A104" s="18"/>
      <c r="B104" s="18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AE104" s="88"/>
      <c r="AH104" s="149"/>
    </row>
    <row r="105" spans="1:34" ht="15" customHeight="1">
      <c r="A105" s="18"/>
      <c r="B105" s="18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AE105" s="88"/>
      <c r="AH105" s="149"/>
    </row>
    <row r="106" spans="1:34" ht="15" customHeight="1">
      <c r="A106" s="18"/>
      <c r="B106" s="18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AE106" s="88"/>
      <c r="AH106" s="149"/>
    </row>
    <row r="107" spans="1:34" ht="15" customHeight="1">
      <c r="A107" s="18"/>
      <c r="B107" s="1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AE107" s="88"/>
    </row>
    <row r="108" spans="1:34" ht="15" customHeight="1">
      <c r="A108" s="18"/>
      <c r="B108" s="1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AE108" s="88"/>
    </row>
    <row r="109" spans="1:34" ht="15" customHeight="1">
      <c r="A109" s="18"/>
      <c r="B109" s="18"/>
      <c r="C109" s="9"/>
      <c r="D109" s="9"/>
      <c r="E109" s="9"/>
      <c r="F109" s="9"/>
      <c r="G109" s="9"/>
      <c r="H109" s="9"/>
      <c r="I109" s="9"/>
      <c r="J109" s="30"/>
      <c r="K109" s="30"/>
      <c r="L109" s="31"/>
      <c r="M109" s="31"/>
      <c r="N109" s="31"/>
      <c r="O109" s="31"/>
      <c r="P109" s="9"/>
      <c r="Q109" s="9"/>
      <c r="R109" s="9"/>
      <c r="S109" s="9"/>
      <c r="T109" s="9"/>
      <c r="U109" s="9"/>
      <c r="V109" s="9"/>
      <c r="W109" s="9"/>
      <c r="AE109" s="88"/>
    </row>
    <row r="110" spans="1:34" ht="15" customHeight="1">
      <c r="A110" s="18"/>
      <c r="B110" s="1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AE110" s="88"/>
    </row>
    <row r="111" spans="1:34" ht="15" customHeight="1">
      <c r="A111" s="18"/>
      <c r="B111" s="1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AE111" s="88"/>
    </row>
    <row r="112" spans="1:34" ht="15" customHeight="1">
      <c r="A112" s="18"/>
      <c r="B112" s="1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AE112" s="88"/>
    </row>
    <row r="113" spans="1:31" ht="15" customHeight="1">
      <c r="A113" s="18"/>
      <c r="B113" s="1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AE113" s="88"/>
    </row>
    <row r="114" spans="1:31" ht="15" customHeight="1">
      <c r="A114" s="18"/>
      <c r="B114" s="1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AE114" s="88"/>
    </row>
    <row r="115" spans="1:31" ht="15" customHeight="1">
      <c r="A115" s="18"/>
      <c r="B115" s="1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AE115" s="88"/>
    </row>
    <row r="116" spans="1:31" ht="15" customHeight="1">
      <c r="A116" s="18"/>
      <c r="B116" s="1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AE116" s="88"/>
    </row>
    <row r="117" spans="1:31" ht="15" customHeight="1">
      <c r="A117" s="18"/>
      <c r="B117" s="1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AE117" s="88"/>
    </row>
    <row r="118" spans="1:31" ht="15" customHeight="1">
      <c r="A118" s="18"/>
      <c r="B118" s="8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AE118" s="88"/>
    </row>
    <row r="119" spans="1:31" ht="15" customHeight="1">
      <c r="A119" s="18"/>
      <c r="B119" s="8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AE119" s="88"/>
    </row>
    <row r="120" spans="1:31" ht="15" customHeight="1">
      <c r="A120" s="18"/>
      <c r="B120" s="8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AE120" s="88"/>
    </row>
    <row r="121" spans="1:31" ht="15" customHeight="1">
      <c r="A121" s="18"/>
      <c r="B121" s="8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AE121" s="88"/>
    </row>
    <row r="122" spans="1:31" ht="15" customHeight="1">
      <c r="A122" s="18"/>
      <c r="B122" s="8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AE122" s="88"/>
    </row>
    <row r="123" spans="1:31" ht="15" customHeight="1">
      <c r="A123" s="18"/>
      <c r="B123" s="8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AE123" s="88"/>
    </row>
    <row r="124" spans="1:31" ht="15" customHeight="1">
      <c r="A124" s="18"/>
      <c r="B124" s="8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AE124" s="88"/>
    </row>
    <row r="125" spans="1:31" ht="15" customHeight="1">
      <c r="A125" s="18"/>
      <c r="B125" s="8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AE125" s="88"/>
    </row>
    <row r="126" spans="1:31" ht="15" customHeight="1">
      <c r="A126" s="18"/>
      <c r="B126" s="8"/>
      <c r="AE126" s="88"/>
    </row>
    <row r="127" spans="1:31" ht="15" customHeight="1">
      <c r="A127" s="18"/>
      <c r="B127" s="8"/>
      <c r="AE127" s="88"/>
    </row>
    <row r="128" spans="1:31" ht="15" customHeight="1">
      <c r="A128" s="18"/>
      <c r="B128" s="8"/>
      <c r="AE128" s="88"/>
    </row>
    <row r="129" spans="1:31" ht="15" customHeight="1">
      <c r="A129" s="18"/>
      <c r="B129" s="8"/>
      <c r="AE129" s="88"/>
    </row>
    <row r="130" spans="1:31" ht="15" customHeight="1">
      <c r="A130" s="18"/>
      <c r="B130" s="8"/>
      <c r="AE130" s="88"/>
    </row>
    <row r="131" spans="1:31" ht="15" customHeight="1">
      <c r="A131" s="18"/>
      <c r="B131" s="8"/>
      <c r="AE131" s="88"/>
    </row>
    <row r="132" spans="1:31" ht="15" customHeight="1">
      <c r="A132" s="18"/>
      <c r="B132" s="8"/>
      <c r="AE132" s="88"/>
    </row>
    <row r="133" spans="1:31" ht="15" customHeight="1">
      <c r="A133" s="18"/>
      <c r="B133" s="8"/>
      <c r="AE133" s="88"/>
    </row>
    <row r="134" spans="1:31" ht="15" customHeight="1">
      <c r="A134" s="18"/>
      <c r="B134" s="8"/>
      <c r="AE134" s="88"/>
    </row>
    <row r="135" spans="1:31" ht="15" customHeight="1">
      <c r="A135" s="18"/>
      <c r="B135" s="8"/>
      <c r="AE135" s="88"/>
    </row>
    <row r="136" spans="1:31" ht="15" customHeight="1">
      <c r="AE136" s="88"/>
    </row>
    <row r="137" spans="1:31" ht="15" customHeight="1">
      <c r="AE137" s="88"/>
    </row>
    <row r="138" spans="1:31" ht="15" customHeight="1">
      <c r="AE138" s="88"/>
    </row>
    <row r="139" spans="1:31" ht="15" customHeight="1">
      <c r="AE139" s="88"/>
    </row>
    <row r="140" spans="1:31" ht="15" customHeight="1">
      <c r="AE140" s="88"/>
    </row>
    <row r="141" spans="1:31" ht="15" customHeight="1">
      <c r="AE141" s="88"/>
    </row>
    <row r="142" spans="1:31" ht="15" customHeight="1">
      <c r="AE142" s="88"/>
    </row>
    <row r="143" spans="1:31" ht="15" customHeight="1">
      <c r="AE143" s="88"/>
    </row>
    <row r="144" spans="1:31" ht="15" customHeight="1">
      <c r="AE144" s="88"/>
    </row>
    <row r="145" spans="31:31" ht="15" customHeight="1">
      <c r="AE145" s="88"/>
    </row>
    <row r="146" spans="31:31" ht="15" customHeight="1">
      <c r="AE146" s="88"/>
    </row>
    <row r="147" spans="31:31" ht="15" customHeight="1">
      <c r="AE147" s="88"/>
    </row>
    <row r="148" spans="31:31" ht="15" customHeight="1">
      <c r="AE148" s="88"/>
    </row>
    <row r="149" spans="31:31" ht="15" customHeight="1">
      <c r="AE149" s="88"/>
    </row>
    <row r="150" spans="31:31" ht="15" customHeight="1">
      <c r="AE150" s="88"/>
    </row>
    <row r="151" spans="31:31" ht="15" customHeight="1">
      <c r="AE151" s="88"/>
    </row>
    <row r="152" spans="31:31" ht="15" customHeight="1">
      <c r="AE152" s="88"/>
    </row>
    <row r="153" spans="31:31" ht="15" customHeight="1">
      <c r="AE153" s="88"/>
    </row>
    <row r="154" spans="31:31" ht="15" customHeight="1">
      <c r="AE154" s="88"/>
    </row>
    <row r="155" spans="31:31" ht="15" customHeight="1">
      <c r="AE155" s="88"/>
    </row>
    <row r="156" spans="31:31" ht="15" customHeight="1">
      <c r="AE156" s="88"/>
    </row>
    <row r="157" spans="31:31" ht="15" customHeight="1">
      <c r="AE157" s="88"/>
    </row>
    <row r="158" spans="31:31" ht="15" customHeight="1">
      <c r="AE158" s="88"/>
    </row>
    <row r="159" spans="31:31">
      <c r="AE159" s="88"/>
    </row>
    <row r="160" spans="31:31">
      <c r="AE160" s="88"/>
    </row>
    <row r="161" spans="31:31">
      <c r="AE161" s="88"/>
    </row>
    <row r="162" spans="31:31">
      <c r="AE162" s="88"/>
    </row>
    <row r="163" spans="31:31">
      <c r="AE163" s="88"/>
    </row>
    <row r="164" spans="31:31">
      <c r="AE164" s="88"/>
    </row>
    <row r="165" spans="31:31">
      <c r="AE165" s="88"/>
    </row>
    <row r="166" spans="31:31">
      <c r="AE166" s="88"/>
    </row>
    <row r="167" spans="31:31">
      <c r="AE167" s="88"/>
    </row>
    <row r="168" spans="31:31">
      <c r="AE168" s="88"/>
    </row>
    <row r="169" spans="31:31">
      <c r="AE169" s="88"/>
    </row>
    <row r="170" spans="31:31">
      <c r="AE170" s="88"/>
    </row>
    <row r="171" spans="31:31">
      <c r="AE171" s="88"/>
    </row>
    <row r="172" spans="31:31">
      <c r="AE172" s="88"/>
    </row>
    <row r="173" spans="31:31">
      <c r="AE173" s="88"/>
    </row>
    <row r="174" spans="31:31">
      <c r="AE174" s="102"/>
    </row>
    <row r="175" spans="31:31">
      <c r="AE175" s="102"/>
    </row>
    <row r="176" spans="31:31">
      <c r="AE176" s="102"/>
    </row>
    <row r="177" spans="31:31">
      <c r="AE177" s="102"/>
    </row>
    <row r="178" spans="31:31">
      <c r="AE178" s="102"/>
    </row>
    <row r="179" spans="31:31">
      <c r="AE179" s="102"/>
    </row>
    <row r="180" spans="31:31">
      <c r="AE180" s="102"/>
    </row>
    <row r="181" spans="31:31">
      <c r="AE181" s="102"/>
    </row>
    <row r="182" spans="31:31">
      <c r="AE182" s="102"/>
    </row>
    <row r="183" spans="31:31">
      <c r="AE183" s="102"/>
    </row>
    <row r="184" spans="31:31">
      <c r="AE184" s="102"/>
    </row>
    <row r="185" spans="31:31">
      <c r="AE185" s="102"/>
    </row>
    <row r="186" spans="31:31">
      <c r="AE186" s="102"/>
    </row>
    <row r="187" spans="31:31">
      <c r="AE187" s="102"/>
    </row>
    <row r="188" spans="31:31">
      <c r="AE188" s="102"/>
    </row>
    <row r="189" spans="31:31">
      <c r="AE189" s="102"/>
    </row>
    <row r="190" spans="31:31">
      <c r="AE190" s="102"/>
    </row>
    <row r="191" spans="31:31">
      <c r="AE191" s="102"/>
    </row>
    <row r="192" spans="31:31">
      <c r="AE192" s="102"/>
    </row>
    <row r="193" spans="31:31">
      <c r="AE193" s="102"/>
    </row>
    <row r="194" spans="31:31">
      <c r="AE194" s="102"/>
    </row>
    <row r="195" spans="31:31">
      <c r="AE195" s="102"/>
    </row>
    <row r="196" spans="31:31">
      <c r="AE196" s="102"/>
    </row>
    <row r="197" spans="31:31">
      <c r="AE197" s="102"/>
    </row>
    <row r="198" spans="31:31">
      <c r="AE198" s="102"/>
    </row>
    <row r="199" spans="31:31">
      <c r="AE199" s="102"/>
    </row>
    <row r="200" spans="31:31">
      <c r="AE200" s="102"/>
    </row>
    <row r="201" spans="31:31">
      <c r="AE201" s="102"/>
    </row>
    <row r="202" spans="31:31">
      <c r="AE202" s="102"/>
    </row>
    <row r="203" spans="31:31">
      <c r="AE203" s="102"/>
    </row>
    <row r="204" spans="31:31">
      <c r="AE204" s="102"/>
    </row>
    <row r="205" spans="31:31">
      <c r="AE205" s="102"/>
    </row>
    <row r="206" spans="31:31">
      <c r="AE206" s="102"/>
    </row>
    <row r="207" spans="31:31">
      <c r="AE207" s="102"/>
    </row>
    <row r="208" spans="31:31">
      <c r="AE208" s="102"/>
    </row>
    <row r="209" spans="31:31">
      <c r="AE209" s="102"/>
    </row>
    <row r="210" spans="31:31">
      <c r="AE210" s="102"/>
    </row>
    <row r="211" spans="31:31">
      <c r="AE211" s="102"/>
    </row>
    <row r="212" spans="31:31">
      <c r="AE212" s="102"/>
    </row>
    <row r="213" spans="31:31">
      <c r="AE213" s="102"/>
    </row>
    <row r="214" spans="31:31">
      <c r="AE214" s="102"/>
    </row>
    <row r="215" spans="31:31">
      <c r="AE215" s="102"/>
    </row>
    <row r="216" spans="31:31">
      <c r="AE216" s="102"/>
    </row>
    <row r="217" spans="31:31">
      <c r="AE217" s="102"/>
    </row>
    <row r="218" spans="31:31">
      <c r="AE218" s="102"/>
    </row>
    <row r="219" spans="31:31">
      <c r="AE219" s="102"/>
    </row>
    <row r="220" spans="31:31">
      <c r="AE220" s="102"/>
    </row>
    <row r="221" spans="31:31">
      <c r="AE221" s="102"/>
    </row>
    <row r="222" spans="31:31">
      <c r="AE222" s="102"/>
    </row>
    <row r="223" spans="31:31">
      <c r="AE223" s="102"/>
    </row>
    <row r="224" spans="31:31">
      <c r="AE224" s="102"/>
    </row>
    <row r="225" spans="31:31">
      <c r="AE225" s="102"/>
    </row>
    <row r="226" spans="31:31">
      <c r="AE226" s="102"/>
    </row>
    <row r="227" spans="31:31">
      <c r="AE227" s="102"/>
    </row>
    <row r="228" spans="31:31">
      <c r="AE228" s="102"/>
    </row>
    <row r="229" spans="31:31">
      <c r="AE229" s="102"/>
    </row>
    <row r="230" spans="31:31">
      <c r="AE230" s="102"/>
    </row>
    <row r="231" spans="31:31">
      <c r="AE231" s="102"/>
    </row>
    <row r="232" spans="31:31">
      <c r="AE232" s="102"/>
    </row>
    <row r="233" spans="31:31">
      <c r="AE233" s="102"/>
    </row>
    <row r="234" spans="31:31">
      <c r="AE234" s="102"/>
    </row>
    <row r="235" spans="31:31">
      <c r="AE235" s="102"/>
    </row>
    <row r="236" spans="31:31">
      <c r="AE236" s="102"/>
    </row>
    <row r="237" spans="31:31">
      <c r="AE237" s="102"/>
    </row>
    <row r="238" spans="31:31">
      <c r="AE238" s="102"/>
    </row>
    <row r="239" spans="31:31">
      <c r="AE239" s="102"/>
    </row>
    <row r="240" spans="31:31">
      <c r="AE240" s="102"/>
    </row>
    <row r="241" spans="31:31">
      <c r="AE241" s="102"/>
    </row>
    <row r="242" spans="31:31">
      <c r="AE242" s="102"/>
    </row>
    <row r="243" spans="31:31">
      <c r="AE243" s="102"/>
    </row>
    <row r="244" spans="31:31">
      <c r="AE244" s="102"/>
    </row>
    <row r="245" spans="31:31">
      <c r="AE245" s="102"/>
    </row>
    <row r="246" spans="31:31">
      <c r="AE246" s="102"/>
    </row>
    <row r="247" spans="31:31">
      <c r="AE247" s="102"/>
    </row>
    <row r="248" spans="31:31">
      <c r="AE248" s="102"/>
    </row>
    <row r="249" spans="31:31">
      <c r="AE249" s="102"/>
    </row>
    <row r="250" spans="31:31">
      <c r="AE250" s="102"/>
    </row>
    <row r="251" spans="31:31">
      <c r="AE251" s="102"/>
    </row>
    <row r="252" spans="31:31">
      <c r="AE252" s="102"/>
    </row>
    <row r="253" spans="31:31">
      <c r="AE253" s="102"/>
    </row>
    <row r="254" spans="31:31">
      <c r="AE254" s="102"/>
    </row>
    <row r="255" spans="31:31">
      <c r="AE255" s="102"/>
    </row>
    <row r="256" spans="31:31">
      <c r="AE256" s="102"/>
    </row>
    <row r="257" spans="31:31">
      <c r="AE257" s="102"/>
    </row>
    <row r="258" spans="31:31">
      <c r="AE258" s="102"/>
    </row>
    <row r="259" spans="31:31">
      <c r="AE259" s="102"/>
    </row>
    <row r="260" spans="31:31">
      <c r="AE260" s="102"/>
    </row>
    <row r="261" spans="31:31">
      <c r="AE261" s="102"/>
    </row>
    <row r="262" spans="31:31">
      <c r="AE262" s="102"/>
    </row>
    <row r="263" spans="31:31">
      <c r="AE263" s="102"/>
    </row>
    <row r="264" spans="31:31">
      <c r="AE264" s="102"/>
    </row>
    <row r="265" spans="31:31">
      <c r="AE265" s="102"/>
    </row>
    <row r="266" spans="31:31">
      <c r="AE266" s="102"/>
    </row>
    <row r="267" spans="31:31">
      <c r="AE267" s="102"/>
    </row>
    <row r="268" spans="31:31">
      <c r="AE268" s="102"/>
    </row>
    <row r="269" spans="31:31">
      <c r="AE269" s="102"/>
    </row>
    <row r="270" spans="31:31">
      <c r="AE270" s="102"/>
    </row>
    <row r="271" spans="31:31">
      <c r="AE271" s="102"/>
    </row>
    <row r="272" spans="31:31">
      <c r="AE272" s="102"/>
    </row>
    <row r="273" spans="31:31">
      <c r="AE273" s="102"/>
    </row>
    <row r="274" spans="31:31">
      <c r="AE274" s="102"/>
    </row>
    <row r="275" spans="31:31">
      <c r="AE275" s="102"/>
    </row>
    <row r="276" spans="31:31">
      <c r="AE276" s="102"/>
    </row>
    <row r="277" spans="31:31">
      <c r="AE277" s="102"/>
    </row>
    <row r="278" spans="31:31">
      <c r="AE278" s="102"/>
    </row>
    <row r="279" spans="31:31">
      <c r="AE279" s="102"/>
    </row>
    <row r="280" spans="31:31">
      <c r="AE280" s="102"/>
    </row>
    <row r="281" spans="31:31">
      <c r="AE281" s="102"/>
    </row>
    <row r="282" spans="31:31">
      <c r="AE282" s="102"/>
    </row>
    <row r="283" spans="31:31">
      <c r="AE283" s="102"/>
    </row>
    <row r="284" spans="31:31">
      <c r="AE284" s="102"/>
    </row>
    <row r="285" spans="31:31">
      <c r="AE285" s="102"/>
    </row>
    <row r="286" spans="31:31">
      <c r="AE286" s="102"/>
    </row>
    <row r="287" spans="31:31">
      <c r="AE287" s="102"/>
    </row>
    <row r="288" spans="31:31">
      <c r="AE288" s="102"/>
    </row>
    <row r="289" spans="31:31">
      <c r="AE289" s="102"/>
    </row>
    <row r="290" spans="31:31">
      <c r="AE290" s="102"/>
    </row>
    <row r="291" spans="31:31">
      <c r="AE291" s="102"/>
    </row>
    <row r="292" spans="31:31">
      <c r="AE292" s="102"/>
    </row>
    <row r="293" spans="31:31">
      <c r="AE293" s="102"/>
    </row>
    <row r="294" spans="31:31">
      <c r="AE294" s="102"/>
    </row>
    <row r="295" spans="31:31">
      <c r="AE295" s="102"/>
    </row>
    <row r="296" spans="31:31">
      <c r="AE296" s="102"/>
    </row>
    <row r="297" spans="31:31">
      <c r="AE297" s="102"/>
    </row>
    <row r="298" spans="31:31">
      <c r="AE298" s="102"/>
    </row>
    <row r="299" spans="31:31">
      <c r="AE299" s="102"/>
    </row>
    <row r="300" spans="31:31">
      <c r="AE300" s="102"/>
    </row>
    <row r="301" spans="31:31">
      <c r="AE301" s="102"/>
    </row>
    <row r="302" spans="31:31">
      <c r="AE302" s="102"/>
    </row>
    <row r="303" spans="31:31">
      <c r="AE303" s="102"/>
    </row>
    <row r="304" spans="31:31">
      <c r="AE304" s="102"/>
    </row>
    <row r="305" spans="31:31">
      <c r="AE305" s="102"/>
    </row>
    <row r="306" spans="31:31">
      <c r="AE306" s="102"/>
    </row>
    <row r="307" spans="31:31">
      <c r="AE307" s="102"/>
    </row>
    <row r="308" spans="31:31">
      <c r="AE308" s="102"/>
    </row>
    <row r="309" spans="31:31">
      <c r="AE309" s="102"/>
    </row>
    <row r="310" spans="31:31">
      <c r="AE310" s="102"/>
    </row>
    <row r="311" spans="31:31">
      <c r="AE311" s="102"/>
    </row>
    <row r="312" spans="31:31">
      <c r="AE312" s="102"/>
    </row>
    <row r="313" spans="31:31">
      <c r="AE313" s="102"/>
    </row>
    <row r="314" spans="31:31">
      <c r="AE314" s="102"/>
    </row>
    <row r="315" spans="31:31">
      <c r="AE315" s="102"/>
    </row>
    <row r="316" spans="31:31">
      <c r="AE316" s="102"/>
    </row>
    <row r="317" spans="31:31">
      <c r="AE317" s="102"/>
    </row>
    <row r="318" spans="31:31">
      <c r="AE318" s="102"/>
    </row>
    <row r="319" spans="31:31">
      <c r="AE319" s="102"/>
    </row>
    <row r="320" spans="31:31">
      <c r="AE320" s="102"/>
    </row>
    <row r="321" spans="31:31">
      <c r="AE321" s="102"/>
    </row>
    <row r="322" spans="31:31">
      <c r="AE322" s="102"/>
    </row>
    <row r="323" spans="31:31">
      <c r="AE323" s="102"/>
    </row>
    <row r="324" spans="31:31">
      <c r="AE324" s="102"/>
    </row>
    <row r="325" spans="31:31">
      <c r="AE325" s="102"/>
    </row>
    <row r="326" spans="31:31">
      <c r="AE326" s="102"/>
    </row>
    <row r="327" spans="31:31">
      <c r="AE327" s="102"/>
    </row>
    <row r="328" spans="31:31">
      <c r="AE328" s="102"/>
    </row>
    <row r="329" spans="31:31">
      <c r="AE329" s="102"/>
    </row>
    <row r="330" spans="31:31">
      <c r="AE330" s="102"/>
    </row>
    <row r="331" spans="31:31">
      <c r="AE331" s="102"/>
    </row>
    <row r="332" spans="31:31">
      <c r="AE332" s="102"/>
    </row>
    <row r="333" spans="31:31">
      <c r="AE333" s="102"/>
    </row>
    <row r="334" spans="31:31">
      <c r="AE334" s="102"/>
    </row>
    <row r="335" spans="31:31">
      <c r="AE335" s="102"/>
    </row>
    <row r="336" spans="31:31">
      <c r="AE336" s="102"/>
    </row>
    <row r="337" spans="31:31">
      <c r="AE337" s="102"/>
    </row>
    <row r="338" spans="31:31">
      <c r="AE338" s="102"/>
    </row>
    <row r="339" spans="31:31">
      <c r="AE339" s="102"/>
    </row>
    <row r="340" spans="31:31">
      <c r="AE340" s="102"/>
    </row>
    <row r="341" spans="31:31">
      <c r="AE341" s="102"/>
    </row>
    <row r="342" spans="31:31">
      <c r="AE342" s="102"/>
    </row>
    <row r="343" spans="31:31">
      <c r="AE343" s="102"/>
    </row>
    <row r="344" spans="31:31">
      <c r="AE344" s="102"/>
    </row>
    <row r="345" spans="31:31">
      <c r="AE345" s="102"/>
    </row>
    <row r="346" spans="31:31">
      <c r="AE346" s="102"/>
    </row>
    <row r="347" spans="31:31">
      <c r="AE347" s="102"/>
    </row>
    <row r="348" spans="31:31"/>
    <row r="349" spans="31:31"/>
    <row r="350" spans="31:31"/>
    <row r="351" spans="31:31"/>
    <row r="352" spans="31:31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</sheetData>
  <sheetProtection algorithmName="SHA-512" hashValue="QccKgv4tCnjJyYramo9oWco2EIzk1TMT4Xnmqf9uppC0si82R7CucUHKlLnnB2dCdnmVLaUCFPBW4ioXo3ZitA==" saltValue="oNS5I5M4bdHgOzjXUZY3wg==" spinCount="100000" sheet="1" objects="1" scenarios="1"/>
  <protectedRanges>
    <protectedRange sqref="E92" name="c11. numero de solicitação"/>
    <protectedRange sqref="O67:O86 Q67:T86" name="a9. Qtd e Descrição"/>
    <protectedRange sqref="M67:M86" name="a8. Peso"/>
    <protectedRange sqref="B52:C61 F52:F61 J52:J61 O52:O61 S52:S61 B67:E86" name="a5. OC até comprimento"/>
    <protectedRange sqref="I92 O92" name="c2. valor frete fob"/>
    <protectedRange sqref="B46" name="b9. oi destino"/>
    <protectedRange sqref="B42" name="b7. informações da coleta"/>
    <protectedRange sqref="M40" name="b6. endereço coleta"/>
    <protectedRange sqref="B40" name="b4. cidade"/>
    <protectedRange sqref="N38" name="b3. nome e telefone fornecedor"/>
    <protectedRange sqref="B38" name="b2. nome do fornecedor"/>
    <protectedRange sqref="B34" name="a1. nome"/>
    <protectedRange sqref="J34" name="a2. custeio ou projeto"/>
    <protectedRange sqref="N34" name="a4. data limite entrga MRS"/>
    <protectedRange sqref="M34" name="a3. campo livre"/>
    <protectedRange sqref="B95" name="c3. obs"/>
    <protectedRange sqref="G67:G86" name="a6. largura"/>
    <protectedRange sqref="I67:I86" name="a7. altura"/>
    <protectedRange sqref="J40" name="b5. estado"/>
  </protectedRanges>
  <sortState ref="AF4:AF30">
    <sortCondition ref="AF4:AF30"/>
  </sortState>
  <dataConsolidate/>
  <mergeCells count="164">
    <mergeCell ref="B88:D88"/>
    <mergeCell ref="K88:L88"/>
    <mergeCell ref="G92:I92"/>
    <mergeCell ref="B92:D92"/>
    <mergeCell ref="J92:K92"/>
    <mergeCell ref="O92:P92"/>
    <mergeCell ref="O83:P83"/>
    <mergeCell ref="O84:P84"/>
    <mergeCell ref="O85:P85"/>
    <mergeCell ref="O86:P86"/>
    <mergeCell ref="B84:D84"/>
    <mergeCell ref="B85:D85"/>
    <mergeCell ref="B86:D86"/>
    <mergeCell ref="B83:D83"/>
    <mergeCell ref="E88:F88"/>
    <mergeCell ref="O88:R88"/>
    <mergeCell ref="E92:F92"/>
    <mergeCell ref="Q70:W70"/>
    <mergeCell ref="Q71:W71"/>
    <mergeCell ref="Q72:W72"/>
    <mergeCell ref="Q73:W73"/>
    <mergeCell ref="Q74:W74"/>
    <mergeCell ref="Q75:W75"/>
    <mergeCell ref="Q76:W76"/>
    <mergeCell ref="Q86:W86"/>
    <mergeCell ref="G88:H88"/>
    <mergeCell ref="Q84:W84"/>
    <mergeCell ref="Q85:W85"/>
    <mergeCell ref="Q77:W77"/>
    <mergeCell ref="Q78:W78"/>
    <mergeCell ref="Q79:W79"/>
    <mergeCell ref="Q80:W80"/>
    <mergeCell ref="Q81:W81"/>
    <mergeCell ref="Q82:W82"/>
    <mergeCell ref="Q83:W83"/>
    <mergeCell ref="O78:P78"/>
    <mergeCell ref="O79:P79"/>
    <mergeCell ref="O80:P80"/>
    <mergeCell ref="O81:P81"/>
    <mergeCell ref="O82:P82"/>
    <mergeCell ref="O70:P70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80:D80"/>
    <mergeCell ref="B81:D81"/>
    <mergeCell ref="B82:D82"/>
    <mergeCell ref="O72:P72"/>
    <mergeCell ref="O73:P73"/>
    <mergeCell ref="O74:P74"/>
    <mergeCell ref="O75:P75"/>
    <mergeCell ref="O76:P76"/>
    <mergeCell ref="O77:P77"/>
    <mergeCell ref="O71:P71"/>
    <mergeCell ref="B61:E61"/>
    <mergeCell ref="F61:I61"/>
    <mergeCell ref="J61:N61"/>
    <mergeCell ref="O61:R61"/>
    <mergeCell ref="S61:W61"/>
    <mergeCell ref="B65:D66"/>
    <mergeCell ref="B67:D67"/>
    <mergeCell ref="B68:D68"/>
    <mergeCell ref="B69:D69"/>
    <mergeCell ref="E65:L65"/>
    <mergeCell ref="E66:F66"/>
    <mergeCell ref="G66:H66"/>
    <mergeCell ref="O65:P66"/>
    <mergeCell ref="O67:P67"/>
    <mergeCell ref="O68:P68"/>
    <mergeCell ref="O69:P69"/>
    <mergeCell ref="I66:J66"/>
    <mergeCell ref="K66:L66"/>
    <mergeCell ref="M65:N66"/>
    <mergeCell ref="Q68:W68"/>
    <mergeCell ref="Q69:W69"/>
    <mergeCell ref="Q65:W66"/>
    <mergeCell ref="Q67:W67"/>
    <mergeCell ref="B59:E59"/>
    <mergeCell ref="F59:I59"/>
    <mergeCell ref="J59:N59"/>
    <mergeCell ref="O59:R59"/>
    <mergeCell ref="S59:W59"/>
    <mergeCell ref="B60:E60"/>
    <mergeCell ref="F60:I60"/>
    <mergeCell ref="J60:N60"/>
    <mergeCell ref="O60:R60"/>
    <mergeCell ref="S60:W60"/>
    <mergeCell ref="B57:E57"/>
    <mergeCell ref="F57:I57"/>
    <mergeCell ref="J57:N57"/>
    <mergeCell ref="O57:R57"/>
    <mergeCell ref="S57:W57"/>
    <mergeCell ref="B58:E58"/>
    <mergeCell ref="F58:I58"/>
    <mergeCell ref="J58:N58"/>
    <mergeCell ref="O58:R58"/>
    <mergeCell ref="S58:W58"/>
    <mergeCell ref="S54:W54"/>
    <mergeCell ref="B55:E55"/>
    <mergeCell ref="F55:I55"/>
    <mergeCell ref="J55:N55"/>
    <mergeCell ref="J53:N53"/>
    <mergeCell ref="O53:R53"/>
    <mergeCell ref="O55:R55"/>
    <mergeCell ref="S55:W55"/>
    <mergeCell ref="B56:E56"/>
    <mergeCell ref="F56:I56"/>
    <mergeCell ref="J56:N56"/>
    <mergeCell ref="O56:R56"/>
    <mergeCell ref="S56:W56"/>
    <mergeCell ref="J2:T4"/>
    <mergeCell ref="J40:L40"/>
    <mergeCell ref="N38:W38"/>
    <mergeCell ref="M40:W40"/>
    <mergeCell ref="N37:W37"/>
    <mergeCell ref="J39:L39"/>
    <mergeCell ref="M39:W39"/>
    <mergeCell ref="L46:Q46"/>
    <mergeCell ref="B94:W94"/>
    <mergeCell ref="B6:W6"/>
    <mergeCell ref="B32:W32"/>
    <mergeCell ref="B34:I34"/>
    <mergeCell ref="B64:W64"/>
    <mergeCell ref="B41:W41"/>
    <mergeCell ref="B42:W42"/>
    <mergeCell ref="B44:W44"/>
    <mergeCell ref="B46:E46"/>
    <mergeCell ref="B36:W36"/>
    <mergeCell ref="B37:M37"/>
    <mergeCell ref="S50:W51"/>
    <mergeCell ref="S52:W52"/>
    <mergeCell ref="S53:W53"/>
    <mergeCell ref="B54:E54"/>
    <mergeCell ref="F54:I54"/>
    <mergeCell ref="B95:W98"/>
    <mergeCell ref="J33:M33"/>
    <mergeCell ref="J34:M34"/>
    <mergeCell ref="N34:P34"/>
    <mergeCell ref="Q34:W34"/>
    <mergeCell ref="B38:M38"/>
    <mergeCell ref="B39:I39"/>
    <mergeCell ref="B40:I40"/>
    <mergeCell ref="B49:W49"/>
    <mergeCell ref="B50:E51"/>
    <mergeCell ref="F50:I51"/>
    <mergeCell ref="B91:W91"/>
    <mergeCell ref="O50:R51"/>
    <mergeCell ref="O52:R52"/>
    <mergeCell ref="J50:N51"/>
    <mergeCell ref="J52:N52"/>
    <mergeCell ref="F52:I52"/>
    <mergeCell ref="B52:E52"/>
    <mergeCell ref="B79:D79"/>
    <mergeCell ref="B53:E53"/>
    <mergeCell ref="F53:I53"/>
    <mergeCell ref="B47:W47"/>
    <mergeCell ref="J54:N54"/>
    <mergeCell ref="O54:R54"/>
  </mergeCells>
  <conditionalFormatting sqref="Q34">
    <cfRule type="expression" dxfId="3" priority="6">
      <formula>Q34="Armazém não recebe materiais nessa data"</formula>
    </cfRule>
  </conditionalFormatting>
  <conditionalFormatting sqref="I46:K46">
    <cfRule type="expression" dxfId="2" priority="5">
      <formula>F46="Informar o nome do local de entrega:"</formula>
    </cfRule>
  </conditionalFormatting>
  <conditionalFormatting sqref="S46">
    <cfRule type="expression" dxfId="1" priority="2">
      <formula>S46="Atenção! Coleta FOB no mesmo município."</formula>
    </cfRule>
  </conditionalFormatting>
  <conditionalFormatting sqref="B47">
    <cfRule type="expression" dxfId="0" priority="1">
      <formula>B47="Atenção! Não é permitido realizar Coleta FOB no mesmo município do Destino."</formula>
    </cfRule>
  </conditionalFormatting>
  <dataValidations xWindow="282" yWindow="498" count="7">
    <dataValidation allowBlank="1" showInputMessage="1" showErrorMessage="1" prompt="Campo a ser preenchido pelo PEDRO" sqref="O92"/>
    <dataValidation type="list" allowBlank="1" showInputMessage="1" showErrorMessage="1" sqref="B67:B86">
      <formula1>"Pallet, Caixa, Container, Saco"</formula1>
    </dataValidation>
    <dataValidation type="list" allowBlank="1" showInputMessage="1" showErrorMessage="1" sqref="B46">
      <formula1>$AA$4:$AA$16</formula1>
    </dataValidation>
    <dataValidation type="list" allowBlank="1" showInputMessage="1" showErrorMessage="1" sqref="J40:L40">
      <formula1>$AF$4:$AF$30</formula1>
    </dataValidation>
    <dataValidation type="list" allowBlank="1" showInputMessage="1" showErrorMessage="1" sqref="B34">
      <formula1>$E$13:$E$16</formula1>
    </dataValidation>
    <dataValidation type="list" allowBlank="1" showInputMessage="1" showErrorMessage="1" sqref="J34">
      <formula1>"Custeio, Projeto"</formula1>
    </dataValidation>
    <dataValidation type="list" allowBlank="1" showInputMessage="1" showErrorMessage="1" prompt="Campo a ser preenchido pelo PEDRO" sqref="E92:F92">
      <formula1>"Fracionado, Expresso"</formula1>
    </dataValidation>
  </dataValidations>
  <printOptions horizontalCentered="1"/>
  <pageMargins left="0.19685039370078741" right="0.19685039370078741" top="0.39370078740157483" bottom="0.39370078740157483" header="0.51181102362204722" footer="0.51181102362204722"/>
  <pageSetup paperSize="9" scale="4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M3"/>
  <sheetViews>
    <sheetView showGridLines="0" workbookViewId="0">
      <selection activeCell="A3" sqref="A3"/>
    </sheetView>
  </sheetViews>
  <sheetFormatPr defaultRowHeight="11.25"/>
  <cols>
    <col min="1" max="2" width="9.140625" style="143"/>
    <col min="3" max="3" width="11.7109375" style="143" customWidth="1"/>
    <col min="4" max="7" width="9.140625" style="143"/>
    <col min="8" max="8" width="11.7109375" style="143" customWidth="1"/>
    <col min="9" max="11" width="9.140625" style="143"/>
    <col min="12" max="12" width="10.7109375" style="143" customWidth="1"/>
    <col min="13" max="16384" width="9.140625" style="143"/>
  </cols>
  <sheetData>
    <row r="2" spans="1:13" ht="23.25" thickBot="1">
      <c r="A2" s="142" t="s">
        <v>137</v>
      </c>
      <c r="B2" s="142" t="s">
        <v>138</v>
      </c>
      <c r="C2" s="142" t="s">
        <v>139</v>
      </c>
      <c r="D2" s="142" t="s">
        <v>140</v>
      </c>
      <c r="E2" s="142" t="s">
        <v>141</v>
      </c>
      <c r="F2" s="142" t="s">
        <v>142</v>
      </c>
      <c r="G2" s="142" t="s">
        <v>143</v>
      </c>
      <c r="H2" s="142" t="s">
        <v>144</v>
      </c>
      <c r="I2" s="142" t="s">
        <v>145</v>
      </c>
      <c r="J2" s="142" t="s">
        <v>146</v>
      </c>
      <c r="K2" s="142" t="s">
        <v>147</v>
      </c>
      <c r="L2" s="142" t="s">
        <v>148</v>
      </c>
      <c r="M2" s="142" t="s">
        <v>149</v>
      </c>
    </row>
    <row r="3" spans="1:13">
      <c r="A3" s="143">
        <f>'Solicitação de Coleta FOB'!J92</f>
        <v>0</v>
      </c>
      <c r="B3" s="143">
        <f>'Solicitação de Coleta FOB'!B34</f>
        <v>0</v>
      </c>
      <c r="C3" s="144">
        <f ca="1">TODAY()</f>
        <v>43826</v>
      </c>
      <c r="D3" s="143" t="str">
        <f>'Solicitação de Coleta FOB'!B40&amp;" - "&amp;'Solicitação de Coleta FOB'!J40</f>
        <v xml:space="preserve"> - </v>
      </c>
      <c r="E3" s="143">
        <f>'Solicitação de Coleta FOB'!B38</f>
        <v>0</v>
      </c>
      <c r="F3" s="143">
        <f>'Solicitação de Coleta FOB'!B46</f>
        <v>0</v>
      </c>
      <c r="G3" s="145"/>
      <c r="H3" s="145"/>
      <c r="I3" s="146">
        <f>'Solicitação de Coleta FOB'!B52</f>
        <v>0</v>
      </c>
      <c r="J3" s="147">
        <f>'Solicitação de Coleta FOB'!J34</f>
        <v>0</v>
      </c>
      <c r="K3" s="143">
        <f>'Solicitação de Coleta FOB'!Q67</f>
        <v>0</v>
      </c>
      <c r="L3" s="145"/>
      <c r="M3" s="143">
        <f>'Solicitação de Coleta FOB'!O92</f>
        <v>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Solicitação de Coleta FOB</vt:lpstr>
      <vt:lpstr>Google Drive</vt:lpstr>
      <vt:lpstr>'Solicitação de Coleta FOB'!Print_Area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0</cp:lastModifiedBy>
  <cp:lastPrinted>2019-04-15T17:44:32Z</cp:lastPrinted>
  <dcterms:created xsi:type="dcterms:W3CDTF">2017-05-23T23:37:50Z</dcterms:created>
  <dcterms:modified xsi:type="dcterms:W3CDTF">2019-12-27T17:06:49Z</dcterms:modified>
</cp:coreProperties>
</file>