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9005647\Downloads\"/>
    </mc:Choice>
  </mc:AlternateContent>
  <xr:revisionPtr revIDLastSave="0" documentId="13_ncr:1_{C479D8B7-F251-4F00-B863-2F7775644C57}" xr6:coauthVersionLast="47" xr6:coauthVersionMax="47" xr10:uidLastSave="{00000000-0000-0000-0000-000000000000}"/>
  <workbookProtection workbookAlgorithmName="SHA-512" workbookHashValue="ljgwBeRAs4m8TJs5oEetoMRX9qj2VTF4OGaKyeEGlYVylUIZmsuaFqwpf6R30Q0/G/YR+LZWii867kVKVwy+GQ==" workbookSaltValue="wPRvJPjmiSuTnBtsjbeCDw==" workbookSpinCount="100000" lockStructure="1"/>
  <bookViews>
    <workbookView xWindow="-120" yWindow="-120" windowWidth="19440" windowHeight="15000" xr2:uid="{00000000-000D-0000-FFFF-FFFF00000000}"/>
  </bookViews>
  <sheets>
    <sheet name="Solicitação de Coleta FOB" sheetId="1" r:id="rId1"/>
    <sheet name="Google Drive" sheetId="2" state="hidden" r:id="rId2"/>
  </sheets>
  <definedNames>
    <definedName name="_xlnm._FilterDatabase" localSheetId="0" hidden="1">'Solicitação de Coleta FOB'!#REF!</definedName>
    <definedName name="_xlnm.Print_Area" localSheetId="0">'Solicitação de Coleta FOB'!$A$1:$W$100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Z56" i="1" l="1"/>
  <c r="Z57" i="1"/>
  <c r="Z53" i="1"/>
  <c r="Z54" i="1"/>
  <c r="Z55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67" i="1"/>
  <c r="I88" i="1" s="1"/>
  <c r="B47" i="1" l="1"/>
  <c r="M3" i="2"/>
  <c r="K3" i="2"/>
  <c r="J3" i="2"/>
  <c r="I3" i="2"/>
  <c r="F3" i="2"/>
  <c r="E3" i="2"/>
  <c r="D3" i="2"/>
  <c r="C3" i="2"/>
  <c r="B3" i="2"/>
  <c r="A3" i="2"/>
  <c r="E88" i="1"/>
  <c r="Q92" i="1" s="1"/>
  <c r="S88" i="1"/>
  <c r="L46" i="1"/>
  <c r="Q34" i="1"/>
  <c r="Z3" i="1" l="1"/>
  <c r="Z38" i="1" l="1"/>
  <c r="M88" i="1" s="1"/>
  <c r="J86" i="1"/>
  <c r="J88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J85" i="1"/>
  <c r="J84" i="1"/>
  <c r="J83" i="1"/>
  <c r="J82" i="1"/>
  <c r="J81" i="1"/>
  <c r="J80" i="1"/>
  <c r="J79" i="1"/>
  <c r="J78" i="1"/>
  <c r="J77" i="1"/>
  <c r="J76" i="1"/>
  <c r="J75" i="1"/>
  <c r="J74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N88" i="1" l="1"/>
  <c r="T88" i="1" l="1"/>
</calcChain>
</file>

<file path=xl/sharedStrings.xml><?xml version="1.0" encoding="utf-8"?>
<sst xmlns="http://schemas.openxmlformats.org/spreadsheetml/2006/main" count="172" uniqueCount="153">
  <si>
    <t>Ois</t>
  </si>
  <si>
    <t>CIDADE</t>
  </si>
  <si>
    <t>UF</t>
  </si>
  <si>
    <t>Endereço</t>
  </si>
  <si>
    <t xml:space="preserve">Datas em que o Armazém não recebe </t>
  </si>
  <si>
    <t>Estados</t>
  </si>
  <si>
    <t>012/CISN - Santos</t>
  </si>
  <si>
    <t>SANTOS</t>
  </si>
  <si>
    <t>SP</t>
  </si>
  <si>
    <t>Av. Engenheiro Augusto Barata , s/nº - Santos - SP - CEP: 11095-907</t>
  </si>
  <si>
    <t>AC</t>
  </si>
  <si>
    <t>013/CIPG - Piaçaguera</t>
  </si>
  <si>
    <t>CUBATÃO</t>
  </si>
  <si>
    <t>Rod. Conego Domenico Rangoni, S/N Bairro: Estação Piaçaguera</t>
  </si>
  <si>
    <t>AL</t>
  </si>
  <si>
    <t>Orientações Gerais - Leia antes do Preenchimento</t>
  </si>
  <si>
    <t>040/CFBP - Barra do Piraí - Locos</t>
  </si>
  <si>
    <t>BARRA DO PIRAÍ</t>
  </si>
  <si>
    <t>RJ</t>
  </si>
  <si>
    <t>Rua Alan Kardec, s/n - Muqueca, CEP 27140-240</t>
  </si>
  <si>
    <t>AM</t>
  </si>
  <si>
    <t>041/CFPU - Barra do Piraí - Vagões</t>
  </si>
  <si>
    <t>Estrada Gov. Raimundo Padilha, s/ nº - Cantão</t>
  </si>
  <si>
    <t>AP</t>
  </si>
  <si>
    <r>
      <t xml:space="preserve">Todos os campos em </t>
    </r>
    <r>
      <rPr>
        <b/>
        <sz val="14"/>
        <color rgb="FF00B050"/>
        <rFont val="Calibri"/>
        <family val="2"/>
        <scheme val="minor"/>
      </rPr>
      <t>VERDE</t>
    </r>
    <r>
      <rPr>
        <sz val="14"/>
        <rFont val="Calibri"/>
        <family val="2"/>
        <scheme val="minor"/>
      </rPr>
      <t xml:space="preserve"> deverão ser preenchidos pelo FORNECEDOR. São campos indispensáveis para a efetivação do transporte. Não serão aceitos formulários incompletos.</t>
    </r>
  </si>
  <si>
    <t>050/CFCP - Cachoeira Paulista</t>
  </si>
  <si>
    <t>CACHOEIRA PAULISTA</t>
  </si>
  <si>
    <t>AV. Coronel Domiciano, 800 Bairro: Centro - Cachoeira Paulista</t>
  </si>
  <si>
    <t>BA</t>
  </si>
  <si>
    <t>072/CFRT - Juiz de Fora</t>
  </si>
  <si>
    <t>JUIZ DE FORA</t>
  </si>
  <si>
    <t>MG</t>
  </si>
  <si>
    <t xml:space="preserve">Av. Dr. Francisco Álvares de Assis, 883-969 - Retiro
</t>
  </si>
  <si>
    <t>CE</t>
  </si>
  <si>
    <r>
      <t xml:space="preserve">Após o preenchimento de todos os campos desse formulário, ele deverá ser encaminhado para </t>
    </r>
    <r>
      <rPr>
        <b/>
        <u/>
        <sz val="14"/>
        <color rgb="FFFF0000"/>
        <rFont val="Calibri"/>
        <family val="2"/>
        <scheme val="minor"/>
      </rPr>
      <t>o diligenciador responsável</t>
    </r>
    <r>
      <rPr>
        <sz val="14"/>
        <color theme="1"/>
        <rFont val="Calibri"/>
        <family val="2"/>
        <scheme val="minor"/>
      </rPr>
      <t>, até</t>
    </r>
    <r>
      <rPr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 xml:space="preserve">5 </t>
    </r>
    <r>
      <rPr>
        <sz val="14"/>
        <color theme="1"/>
        <rFont val="Calibri"/>
        <family val="2"/>
        <scheme val="minor"/>
      </rPr>
      <t>dias antes da data de promessa</t>
    </r>
    <r>
      <rPr>
        <sz val="14"/>
        <rFont val="Calibri"/>
        <family val="2"/>
        <scheme val="minor"/>
      </rPr>
      <t xml:space="preserve">
.</t>
    </r>
  </si>
  <si>
    <t>083/CFCL - Conselheiro Lafaiete</t>
  </si>
  <si>
    <t>CONSELHEIRO LAFAIETE</t>
  </si>
  <si>
    <t>Rua Marechal Floriano Peixoto, s/ nº - Santa Matilde - Conselheiro Lafaiete,</t>
  </si>
  <si>
    <t>DF</t>
  </si>
  <si>
    <t>110/CEHF - Horto Florestal</t>
  </si>
  <si>
    <t>BELO HORIZONTE</t>
  </si>
  <si>
    <t xml:space="preserve">R. Conceição do Pará, 1-7 - Santa Ines
Belo Horizonte - MG
</t>
  </si>
  <si>
    <t>ES</t>
  </si>
  <si>
    <t>Carteira</t>
  </si>
  <si>
    <t>Diligenciador</t>
  </si>
  <si>
    <t>Telefone</t>
  </si>
  <si>
    <t>Email</t>
  </si>
  <si>
    <t xml:space="preserve">161/CIJN - Jundiaí </t>
  </si>
  <si>
    <t>JUNDIAÍ</t>
  </si>
  <si>
    <t>Av. Antônio Frederico Ozanan, 1805 Bairro: Ponte São João - Jundiaí</t>
  </si>
  <si>
    <t>GO</t>
  </si>
  <si>
    <t>VAGÕES</t>
  </si>
  <si>
    <t>GABRIEL AMARAL</t>
  </si>
  <si>
    <t>gabriel.amaral@mrs.com.br</t>
  </si>
  <si>
    <t>200/CFJC - São Brás do Suaçuí</t>
  </si>
  <si>
    <t>SÃO BRÁS DO SUAÇUI</t>
  </si>
  <si>
    <t>Pátio João Carlos Guedes da ferrovia do Aço - P1-7 - São Brás do Suaçuí</t>
  </si>
  <si>
    <t>MA</t>
  </si>
  <si>
    <t>LOCOMOTIVAS</t>
  </si>
  <si>
    <t>GUSTAVO REZENDE</t>
  </si>
  <si>
    <t>gustavo.rezende@mrs.com.br</t>
  </si>
  <si>
    <t>300/CFEO - Barra do Piraí - Estaleiro de Soldas</t>
  </si>
  <si>
    <t>Rua Coronel Nobrega, 591- Bairro Química - Barra do Piraí</t>
  </si>
  <si>
    <t>INDIRETOS e IMOB</t>
  </si>
  <si>
    <t>VICTOR RUFATO</t>
  </si>
  <si>
    <t>victor.rufato@mrs.com.br</t>
  </si>
  <si>
    <t>301/CFPT - Quatis - Barra Mansa  (P2-14)</t>
  </si>
  <si>
    <t>BARRA MANSA</t>
  </si>
  <si>
    <t>Pátio Ferroviário P2-14 - Estrada do Glicério, S/N, Barra Mansa, RJ - 27325-640</t>
  </si>
  <si>
    <t>MS</t>
  </si>
  <si>
    <t>VIA PERMANENTE</t>
  </si>
  <si>
    <t>MARHIA LUIZZA</t>
  </si>
  <si>
    <t>marhia.luizza@mrs.com.br</t>
  </si>
  <si>
    <t>MT</t>
  </si>
  <si>
    <t>EQ. DE VIA PERMANENTE</t>
  </si>
  <si>
    <t>PA</t>
  </si>
  <si>
    <t>ELETRO</t>
  </si>
  <si>
    <t>PB</t>
  </si>
  <si>
    <t>ITENS  NÃO ESTOCÁVEIS</t>
  </si>
  <si>
    <t>GABRIEL COSTA</t>
  </si>
  <si>
    <t>gabriel.costa@mrs.com.br</t>
  </si>
  <si>
    <t>PE</t>
  </si>
  <si>
    <t>ENERGIA</t>
  </si>
  <si>
    <t>IASMYN VIEIRA</t>
  </si>
  <si>
    <t>iasmyn.vieira@mrs.com.br</t>
  </si>
  <si>
    <t>PI</t>
  </si>
  <si>
    <r>
      <t xml:space="preserve">Os campos em </t>
    </r>
    <r>
      <rPr>
        <b/>
        <sz val="14"/>
        <color theme="1"/>
        <rFont val="Calibri"/>
        <family val="2"/>
        <scheme val="minor"/>
      </rPr>
      <t>AMARELO</t>
    </r>
    <r>
      <rPr>
        <sz val="14"/>
        <rFont val="Calibri"/>
        <family val="2"/>
        <scheme val="minor"/>
      </rPr>
      <t xml:space="preserve"> devem ser preenchidos pelo </t>
    </r>
    <r>
      <rPr>
        <b/>
        <sz val="14"/>
        <color theme="1"/>
        <rFont val="Calibri"/>
        <family val="2"/>
        <scheme val="minor"/>
      </rPr>
      <t>DILIGENCIADOR</t>
    </r>
    <r>
      <rPr>
        <sz val="14"/>
        <rFont val="Calibri"/>
        <family val="2"/>
        <scheme val="minor"/>
      </rPr>
      <t>.</t>
    </r>
  </si>
  <si>
    <t>PR</t>
  </si>
  <si>
    <r>
      <t xml:space="preserve">Formulários que forem enviados para emails que não estão na lista acima serão </t>
    </r>
    <r>
      <rPr>
        <b/>
        <u/>
        <sz val="14"/>
        <color rgb="FFFF0000"/>
        <rFont val="Calibri"/>
        <family val="2"/>
        <scheme val="minor"/>
      </rPr>
      <t>desconsiderados</t>
    </r>
    <r>
      <rPr>
        <sz val="14"/>
        <rFont val="Calibri"/>
        <family val="2"/>
        <scheme val="minor"/>
      </rPr>
      <t>.</t>
    </r>
  </si>
  <si>
    <t>RN</t>
  </si>
  <si>
    <t>RO</t>
  </si>
  <si>
    <r>
      <t xml:space="preserve">Deve ser preenchido um formulário de solicitação de coleta para cada </t>
    </r>
    <r>
      <rPr>
        <b/>
        <sz val="14"/>
        <rFont val="Calibri"/>
        <family val="2"/>
        <scheme val="minor"/>
      </rPr>
      <t>destino.</t>
    </r>
  </si>
  <si>
    <t>RR</t>
  </si>
  <si>
    <t>RS</t>
  </si>
  <si>
    <t xml:space="preserve">Os itens de transportes FOB tem previsão de coleta em 2 dias úteis após a solicitação à transportadora e a entrega prevista nos armazéns é de 5 dias uteis após a coleta no fornecedor. </t>
  </si>
  <si>
    <t>SC</t>
  </si>
  <si>
    <t>SE</t>
  </si>
  <si>
    <r>
      <t xml:space="preserve">Os campos em </t>
    </r>
    <r>
      <rPr>
        <b/>
        <sz val="14"/>
        <color theme="4"/>
        <rFont val="Calibri"/>
        <family val="2"/>
        <scheme val="minor"/>
      </rPr>
      <t>AZUL</t>
    </r>
    <r>
      <rPr>
        <sz val="14"/>
        <rFont val="Calibri"/>
        <family val="2"/>
        <scheme val="minor"/>
      </rPr>
      <t xml:space="preserve"> devem ser preenchidos pela equipe de Planejamento de Transportes.</t>
    </r>
  </si>
  <si>
    <t>TO</t>
  </si>
  <si>
    <t>Informações do Diligenciador</t>
  </si>
  <si>
    <t>(1) Nome do Diligenciador:</t>
  </si>
  <si>
    <t>(2) Custeio ou Projeto?</t>
  </si>
  <si>
    <t>(3) Data Limite para Entrega na MRS:</t>
  </si>
  <si>
    <t>Informações do Fornecedor / Coleta</t>
  </si>
  <si>
    <t>(4) Local de Coleta (Nome do Fornecedor):</t>
  </si>
  <si>
    <t>(5) Nome e Telefone para Contato:</t>
  </si>
  <si>
    <t>Peso Cubado</t>
  </si>
  <si>
    <t>(6) Cidade:</t>
  </si>
  <si>
    <t>(7) Estado:</t>
  </si>
  <si>
    <t>(8) Endereço Completo do Local de Coleta:</t>
  </si>
  <si>
    <t>(9) Informações sobre o dia e horário para coleta e/ou restrição de data ou horário da coleta:</t>
  </si>
  <si>
    <t>Informações da Entrega</t>
  </si>
  <si>
    <t>(10) OI de Destino:</t>
  </si>
  <si>
    <t>Cidade:</t>
  </si>
  <si>
    <t>Endereço Completo:</t>
  </si>
  <si>
    <t>Informações da Ordem de Compra</t>
  </si>
  <si>
    <t>N° da OC:</t>
  </si>
  <si>
    <t>Nº da Liberação</t>
  </si>
  <si>
    <t>Nº da Linha</t>
  </si>
  <si>
    <t>Nº da Entrega</t>
  </si>
  <si>
    <t>Valor</t>
  </si>
  <si>
    <t>Informações da Ordem de Compra / Carga</t>
  </si>
  <si>
    <t>Volume</t>
  </si>
  <si>
    <t>Dimensões de cada Volume</t>
  </si>
  <si>
    <t>Peso de cada Volume (kg)</t>
  </si>
  <si>
    <t>Quantidade de Volumes Iguais</t>
  </si>
  <si>
    <t>Descrição dos Volumes 
(Produto)</t>
  </si>
  <si>
    <t>Comprimento (m)</t>
  </si>
  <si>
    <t>Largura (m)</t>
  </si>
  <si>
    <t>Altura (m)</t>
  </si>
  <si>
    <t>Volume Total (m³)</t>
  </si>
  <si>
    <t>Valor Total da Carga (R$):</t>
  </si>
  <si>
    <t>Peso Total (kg):</t>
  </si>
  <si>
    <t xml:space="preserve">Peso Cubado: </t>
  </si>
  <si>
    <t>(7) Quatidade Total de Volumes:</t>
  </si>
  <si>
    <t>Valor do Frete FOB</t>
  </si>
  <si>
    <t xml:space="preserve">Tipo de Frete: </t>
  </si>
  <si>
    <t>Nº da Solicitação de Coleta:</t>
  </si>
  <si>
    <t>(18) Valor do Frete FOB:</t>
  </si>
  <si>
    <t>Observações (Coloque as observações que julgar necessárias):</t>
  </si>
  <si>
    <t>Nº da Coleta</t>
  </si>
  <si>
    <t>Solicitante</t>
  </si>
  <si>
    <t>Data Solicitação (Compras)</t>
  </si>
  <si>
    <t>Cidade de Origem</t>
  </si>
  <si>
    <t>Local Origem</t>
  </si>
  <si>
    <t>Armazém de Destino</t>
  </si>
  <si>
    <t>Coord.</t>
  </si>
  <si>
    <t>Centro de Custo</t>
  </si>
  <si>
    <t>Ordem de Compra</t>
  </si>
  <si>
    <t>CUSTEIO OU PROJETO</t>
  </si>
  <si>
    <t>Descrição do Material</t>
  </si>
  <si>
    <t>Transportadora</t>
  </si>
  <si>
    <t>Valor da Cotação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</si>
</sst>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Arial"/>
      <family val="2"/>
    </font>
    <font>
      <b/>
      <sz val="9"/>
      <color rgb="FFFFFF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6092"/>
        <bgColor rgb="FF366092"/>
      </patternFill>
    </fill>
    <fill>
      <patternFill patternType="solid">
        <fgColor theme="1" tint="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8">
    <xf numFmtId="0" fontId="0" fillId="0" borderId="0" xfId="0"/>
    <xf numFmtId="0" fontId="11" fillId="0" borderId="0" xfId="1" applyFont="1" applyAlignment="1">
      <alignment vertical="top"/>
    </xf>
    <xf numFmtId="0" fontId="4" fillId="0" borderId="0" xfId="1" applyFont="1"/>
    <xf numFmtId="0" fontId="4" fillId="2" borderId="0" xfId="1" applyFont="1" applyFill="1"/>
    <xf numFmtId="0" fontId="1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0" fillId="2" borderId="0" xfId="1" applyFont="1" applyFill="1"/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8" fillId="0" borderId="0" xfId="1" applyFont="1"/>
    <xf numFmtId="0" fontId="4" fillId="4" borderId="0" xfId="1" applyFont="1" applyFill="1"/>
    <xf numFmtId="0" fontId="4" fillId="0" borderId="0" xfId="1" applyFont="1" applyAlignment="1">
      <alignment wrapText="1"/>
    </xf>
    <xf numFmtId="0" fontId="10" fillId="0" borderId="0" xfId="1" applyFont="1"/>
    <xf numFmtId="0" fontId="10" fillId="0" borderId="0" xfId="1" applyFont="1" applyAlignment="1">
      <alignment vertical="center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top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left" vertical="top"/>
    </xf>
    <xf numFmtId="14" fontId="4" fillId="0" borderId="0" xfId="1" applyNumberFormat="1" applyFont="1"/>
    <xf numFmtId="1" fontId="4" fillId="0" borderId="0" xfId="1" applyNumberFormat="1" applyFont="1"/>
    <xf numFmtId="0" fontId="7" fillId="0" borderId="6" xfId="1" applyFont="1" applyBorder="1" applyAlignment="1">
      <alignment horizontal="right" vertical="center"/>
    </xf>
    <xf numFmtId="0" fontId="9" fillId="0" borderId="6" xfId="2" applyFont="1" applyFill="1" applyBorder="1" applyAlignment="1" applyProtection="1">
      <alignment horizontal="center" vertical="center"/>
    </xf>
    <xf numFmtId="0" fontId="14" fillId="0" borderId="6" xfId="2" applyFont="1" applyFill="1" applyBorder="1" applyAlignment="1" applyProtection="1">
      <alignment horizontal="center" vertical="center"/>
    </xf>
    <xf numFmtId="0" fontId="19" fillId="0" borderId="31" xfId="1" applyFont="1" applyBorder="1" applyAlignment="1">
      <alignment vertical="center"/>
    </xf>
    <xf numFmtId="0" fontId="6" fillId="0" borderId="24" xfId="1" applyFont="1" applyBorder="1" applyAlignment="1">
      <alignment vertical="center" wrapText="1"/>
    </xf>
    <xf numFmtId="0" fontId="10" fillId="0" borderId="20" xfId="1" applyFont="1" applyBorder="1"/>
    <xf numFmtId="0" fontId="15" fillId="0" borderId="21" xfId="1" applyFont="1" applyBorder="1" applyAlignment="1">
      <alignment vertical="center"/>
    </xf>
    <xf numFmtId="0" fontId="18" fillId="0" borderId="15" xfId="1" applyFont="1" applyBorder="1"/>
    <xf numFmtId="2" fontId="23" fillId="0" borderId="15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vertical="center"/>
    </xf>
    <xf numFmtId="164" fontId="15" fillId="0" borderId="15" xfId="0" applyNumberFormat="1" applyFont="1" applyBorder="1" applyAlignment="1">
      <alignment vertical="center"/>
    </xf>
    <xf numFmtId="0" fontId="23" fillId="0" borderId="15" xfId="1" applyFont="1" applyBorder="1" applyAlignment="1">
      <alignment horizontal="center" vertical="center"/>
    </xf>
    <xf numFmtId="0" fontId="24" fillId="0" borderId="15" xfId="0" applyFont="1" applyBorder="1"/>
    <xf numFmtId="0" fontId="24" fillId="0" borderId="16" xfId="0" applyFont="1" applyBorder="1"/>
    <xf numFmtId="0" fontId="20" fillId="3" borderId="0" xfId="1" applyFont="1" applyFill="1"/>
    <xf numFmtId="0" fontId="20" fillId="3" borderId="0" xfId="0" applyFont="1" applyFill="1"/>
    <xf numFmtId="14" fontId="25" fillId="3" borderId="0" xfId="1" applyNumberFormat="1" applyFont="1" applyFill="1"/>
    <xf numFmtId="0" fontId="4" fillId="3" borderId="0" xfId="1" applyFont="1" applyFill="1"/>
    <xf numFmtId="14" fontId="25" fillId="3" borderId="0" xfId="1" applyNumberFormat="1" applyFont="1" applyFill="1" applyAlignment="1">
      <alignment horizontal="left"/>
    </xf>
    <xf numFmtId="0" fontId="20" fillId="3" borderId="0" xfId="1" applyFont="1" applyFill="1" applyAlignment="1">
      <alignment wrapText="1"/>
    </xf>
    <xf numFmtId="0" fontId="20" fillId="3" borderId="0" xfId="0" applyFont="1" applyFill="1" applyAlignment="1">
      <alignment wrapText="1"/>
    </xf>
    <xf numFmtId="0" fontId="4" fillId="3" borderId="0" xfId="1" applyFont="1" applyFill="1" applyAlignment="1">
      <alignment wrapText="1"/>
    </xf>
    <xf numFmtId="14" fontId="25" fillId="3" borderId="0" xfId="1" applyNumberFormat="1" applyFont="1" applyFill="1" applyAlignment="1">
      <alignment horizontal="left" wrapText="1"/>
    </xf>
    <xf numFmtId="0" fontId="10" fillId="3" borderId="0" xfId="1" applyFont="1" applyFill="1"/>
    <xf numFmtId="0" fontId="20" fillId="3" borderId="0" xfId="1" applyFont="1" applyFill="1" applyAlignment="1">
      <alignment vertical="center"/>
    </xf>
    <xf numFmtId="0" fontId="10" fillId="3" borderId="0" xfId="1" applyFont="1" applyFill="1" applyAlignment="1">
      <alignment vertical="center"/>
    </xf>
    <xf numFmtId="14" fontId="25" fillId="3" borderId="0" xfId="1" applyNumberFormat="1" applyFont="1" applyFill="1" applyAlignment="1">
      <alignment horizontal="left" vertical="center"/>
    </xf>
    <xf numFmtId="0" fontId="4" fillId="3" borderId="0" xfId="1" applyFont="1" applyFill="1" applyAlignment="1">
      <alignment vertical="center"/>
    </xf>
    <xf numFmtId="0" fontId="20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0" fillId="3" borderId="0" xfId="1" applyFont="1" applyFill="1" applyAlignment="1">
      <alignment horizontal="left" vertical="center"/>
    </xf>
    <xf numFmtId="14" fontId="25" fillId="3" borderId="0" xfId="1" applyNumberFormat="1" applyFont="1" applyFill="1" applyAlignment="1">
      <alignment vertical="center"/>
    </xf>
    <xf numFmtId="0" fontId="1" fillId="0" borderId="6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/>
    </xf>
    <xf numFmtId="2" fontId="15" fillId="7" borderId="2" xfId="1" applyNumberFormat="1" applyFont="1" applyFill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49" fontId="15" fillId="0" borderId="20" xfId="1" applyNumberFormat="1" applyFont="1" applyBorder="1" applyAlignment="1">
      <alignment vertical="center"/>
    </xf>
    <xf numFmtId="0" fontId="18" fillId="0" borderId="6" xfId="1" applyFont="1" applyBorder="1"/>
    <xf numFmtId="49" fontId="15" fillId="0" borderId="6" xfId="1" applyNumberFormat="1" applyFont="1" applyBorder="1" applyAlignment="1">
      <alignment vertical="center"/>
    </xf>
    <xf numFmtId="49" fontId="15" fillId="0" borderId="5" xfId="1" applyNumberFormat="1" applyFont="1" applyBorder="1" applyAlignment="1">
      <alignment vertical="center"/>
    </xf>
    <xf numFmtId="49" fontId="15" fillId="0" borderId="21" xfId="1" applyNumberFormat="1" applyFont="1" applyBorder="1" applyAlignment="1">
      <alignment vertical="center"/>
    </xf>
    <xf numFmtId="0" fontId="18" fillId="0" borderId="24" xfId="1" applyFont="1" applyBorder="1"/>
    <xf numFmtId="0" fontId="8" fillId="0" borderId="34" xfId="1" applyFont="1" applyBorder="1" applyAlignment="1">
      <alignment vertical="top"/>
    </xf>
    <xf numFmtId="0" fontId="4" fillId="0" borderId="35" xfId="1" applyFont="1" applyBorder="1" applyAlignment="1">
      <alignment horizontal="left" vertical="top"/>
    </xf>
    <xf numFmtId="0" fontId="8" fillId="0" borderId="35" xfId="1" applyFont="1" applyBorder="1" applyAlignment="1">
      <alignment vertical="top"/>
    </xf>
    <xf numFmtId="0" fontId="4" fillId="0" borderId="35" xfId="1" applyFont="1" applyBorder="1" applyAlignment="1">
      <alignment vertical="top"/>
    </xf>
    <xf numFmtId="0" fontId="8" fillId="0" borderId="36" xfId="1" applyFont="1" applyBorder="1" applyAlignment="1">
      <alignment horizontal="left" vertical="top"/>
    </xf>
    <xf numFmtId="0" fontId="4" fillId="0" borderId="37" xfId="1" applyFont="1" applyBorder="1" applyAlignment="1">
      <alignment vertical="top"/>
    </xf>
    <xf numFmtId="2" fontId="15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vertical="top"/>
    </xf>
    <xf numFmtId="0" fontId="1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35" fillId="5" borderId="5" xfId="1" applyFont="1" applyFill="1" applyBorder="1" applyAlignment="1">
      <alignment horizontal="left" vertical="center"/>
    </xf>
    <xf numFmtId="0" fontId="35" fillId="5" borderId="6" xfId="1" applyFont="1" applyFill="1" applyBorder="1" applyAlignment="1">
      <alignment horizontal="left" vertical="center"/>
    </xf>
    <xf numFmtId="0" fontId="35" fillId="5" borderId="6" xfId="1" applyFont="1" applyFill="1" applyBorder="1" applyAlignment="1">
      <alignment vertical="center"/>
    </xf>
    <xf numFmtId="0" fontId="36" fillId="5" borderId="7" xfId="1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5" fillId="0" borderId="6" xfId="1" applyFont="1" applyBorder="1" applyAlignment="1">
      <alignment horizontal="left" vertical="center"/>
    </xf>
    <xf numFmtId="0" fontId="15" fillId="0" borderId="20" xfId="1" applyFont="1" applyBorder="1" applyAlignment="1">
      <alignment horizontal="left" vertical="center"/>
    </xf>
    <xf numFmtId="0" fontId="15" fillId="0" borderId="21" xfId="1" applyFont="1" applyBorder="1" applyAlignment="1">
      <alignment horizontal="left" vertical="center"/>
    </xf>
    <xf numFmtId="0" fontId="4" fillId="0" borderId="28" xfId="1" applyFont="1" applyBorder="1"/>
    <xf numFmtId="0" fontId="11" fillId="0" borderId="29" xfId="1" applyFont="1" applyBorder="1" applyAlignment="1">
      <alignment vertical="top"/>
    </xf>
    <xf numFmtId="0" fontId="4" fillId="0" borderId="28" xfId="1" applyFont="1" applyBorder="1" applyAlignment="1">
      <alignment wrapText="1"/>
    </xf>
    <xf numFmtId="0" fontId="4" fillId="0" borderId="28" xfId="1" applyFont="1" applyBorder="1" applyAlignment="1">
      <alignment vertical="center"/>
    </xf>
    <xf numFmtId="0" fontId="11" fillId="0" borderId="29" xfId="1" applyFont="1" applyBorder="1" applyAlignment="1">
      <alignment vertical="center"/>
    </xf>
    <xf numFmtId="0" fontId="8" fillId="0" borderId="0" xfId="1" applyFont="1"/>
    <xf numFmtId="0" fontId="13" fillId="0" borderId="0" xfId="1" applyFont="1"/>
    <xf numFmtId="0" fontId="10" fillId="0" borderId="28" xfId="1" applyFont="1" applyBorder="1"/>
    <xf numFmtId="0" fontId="10" fillId="0" borderId="23" xfId="1" applyFont="1" applyBorder="1" applyAlignment="1">
      <alignment vertical="center"/>
    </xf>
    <xf numFmtId="0" fontId="4" fillId="0" borderId="24" xfId="1" applyFont="1" applyBorder="1" applyAlignment="1">
      <alignment vertical="top"/>
    </xf>
    <xf numFmtId="0" fontId="11" fillId="0" borderId="25" xfId="1" applyFont="1" applyBorder="1" applyAlignment="1">
      <alignment vertical="top"/>
    </xf>
    <xf numFmtId="4" fontId="23" fillId="0" borderId="15" xfId="0" applyNumberFormat="1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9" fillId="0" borderId="24" xfId="1" applyFont="1" applyBorder="1" applyAlignment="1">
      <alignment vertical="center"/>
    </xf>
    <xf numFmtId="0" fontId="19" fillId="0" borderId="25" xfId="1" applyFont="1" applyBorder="1" applyAlignment="1">
      <alignment vertical="center"/>
    </xf>
    <xf numFmtId="49" fontId="15" fillId="0" borderId="31" xfId="1" applyNumberFormat="1" applyFont="1" applyBorder="1" applyAlignment="1">
      <alignment vertical="center"/>
    </xf>
    <xf numFmtId="164" fontId="17" fillId="0" borderId="24" xfId="1" applyNumberFormat="1" applyFont="1" applyBorder="1" applyAlignment="1">
      <alignment vertical="center"/>
    </xf>
    <xf numFmtId="0" fontId="10" fillId="0" borderId="24" xfId="1" applyFont="1" applyBorder="1"/>
    <xf numFmtId="0" fontId="15" fillId="0" borderId="7" xfId="1" applyFont="1" applyBorder="1" applyAlignment="1">
      <alignment vertical="center"/>
    </xf>
    <xf numFmtId="0" fontId="10" fillId="0" borderId="44" xfId="1" applyFont="1" applyBorder="1"/>
    <xf numFmtId="0" fontId="4" fillId="0" borderId="44" xfId="1" applyFont="1" applyBorder="1"/>
    <xf numFmtId="0" fontId="6" fillId="0" borderId="24" xfId="1" applyFont="1" applyBorder="1" applyAlignment="1">
      <alignment vertical="center"/>
    </xf>
    <xf numFmtId="14" fontId="37" fillId="11" borderId="47" xfId="0" applyNumberFormat="1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14" fontId="38" fillId="0" borderId="0" xfId="0" applyNumberFormat="1" applyFont="1" applyAlignment="1">
      <alignment horizontal="left" vertical="center"/>
    </xf>
    <xf numFmtId="0" fontId="38" fillId="10" borderId="0" xfId="0" applyFont="1" applyFill="1" applyAlignment="1">
      <alignment horizontal="left" vertical="center"/>
    </xf>
    <xf numFmtId="1" fontId="38" fillId="0" borderId="0" xfId="0" applyNumberFormat="1" applyFont="1" applyAlignment="1">
      <alignment horizontal="left" vertical="center"/>
    </xf>
    <xf numFmtId="49" fontId="38" fillId="0" borderId="0" xfId="0" applyNumberFormat="1" applyFont="1" applyAlignment="1">
      <alignment horizontal="left" vertical="center"/>
    </xf>
    <xf numFmtId="0" fontId="40" fillId="12" borderId="0" xfId="1" applyFont="1" applyFill="1"/>
    <xf numFmtId="14" fontId="40" fillId="12" borderId="0" xfId="1" applyNumberFormat="1" applyFont="1" applyFill="1"/>
    <xf numFmtId="0" fontId="40" fillId="12" borderId="0" xfId="1" applyFont="1" applyFill="1" applyAlignment="1">
      <alignment horizontal="center" vertical="center"/>
    </xf>
    <xf numFmtId="49" fontId="40" fillId="12" borderId="0" xfId="0" applyNumberFormat="1" applyFont="1" applyFill="1"/>
    <xf numFmtId="0" fontId="40" fillId="12" borderId="0" xfId="1" applyFont="1" applyFill="1" applyAlignment="1">
      <alignment wrapText="1"/>
    </xf>
    <xf numFmtId="14" fontId="40" fillId="12" borderId="0" xfId="1" applyNumberFormat="1" applyFont="1" applyFill="1" applyAlignment="1">
      <alignment horizontal="left" vertical="center"/>
    </xf>
    <xf numFmtId="0" fontId="40" fillId="12" borderId="0" xfId="1" applyFont="1" applyFill="1" applyAlignment="1">
      <alignment horizontal="center" wrapText="1"/>
    </xf>
    <xf numFmtId="14" fontId="40" fillId="12" borderId="0" xfId="1" applyNumberFormat="1" applyFont="1" applyFill="1" applyAlignment="1">
      <alignment horizontal="left" vertical="center" wrapText="1"/>
    </xf>
    <xf numFmtId="49" fontId="40" fillId="12" borderId="0" xfId="0" applyNumberFormat="1" applyFont="1" applyFill="1" applyAlignment="1">
      <alignment vertical="center"/>
    </xf>
    <xf numFmtId="0" fontId="40" fillId="12" borderId="0" xfId="1" applyFont="1" applyFill="1" applyAlignment="1">
      <alignment vertical="center"/>
    </xf>
    <xf numFmtId="0" fontId="40" fillId="12" borderId="0" xfId="1" applyFont="1" applyFill="1" applyAlignment="1">
      <alignment horizontal="left" wrapText="1"/>
    </xf>
    <xf numFmtId="0" fontId="40" fillId="12" borderId="0" xfId="1" applyFont="1" applyFill="1" applyAlignment="1">
      <alignment horizontal="left" vertical="center" wrapText="1"/>
    </xf>
    <xf numFmtId="0" fontId="40" fillId="12" borderId="0" xfId="1" applyFont="1" applyFill="1" applyAlignment="1">
      <alignment vertical="center" wrapText="1"/>
    </xf>
    <xf numFmtId="0" fontId="40" fillId="12" borderId="0" xfId="1" applyFont="1" applyFill="1" applyAlignment="1">
      <alignment horizontal="left" vertical="center"/>
    </xf>
    <xf numFmtId="0" fontId="40" fillId="12" borderId="0" xfId="1" applyFont="1" applyFill="1" applyAlignment="1">
      <alignment horizontal="center" vertical="center" wrapText="1"/>
    </xf>
    <xf numFmtId="0" fontId="41" fillId="12" borderId="0" xfId="1" applyFont="1" applyFill="1" applyAlignment="1">
      <alignment horizontal="center"/>
    </xf>
    <xf numFmtId="0" fontId="41" fillId="12" borderId="0" xfId="1" applyFont="1" applyFill="1" applyAlignment="1">
      <alignment horizontal="center" wrapText="1"/>
    </xf>
    <xf numFmtId="14" fontId="40" fillId="12" borderId="0" xfId="1" applyNumberFormat="1" applyFont="1" applyFill="1" applyAlignment="1">
      <alignment horizontal="left"/>
    </xf>
    <xf numFmtId="0" fontId="15" fillId="0" borderId="14" xfId="1" applyFont="1" applyBorder="1" applyAlignment="1">
      <alignment horizontal="right" vertical="center"/>
    </xf>
    <xf numFmtId="0" fontId="15" fillId="0" borderId="15" xfId="1" applyFont="1" applyBorder="1" applyAlignment="1">
      <alignment horizontal="right" vertical="center"/>
    </xf>
    <xf numFmtId="0" fontId="15" fillId="0" borderId="19" xfId="1" applyFont="1" applyBorder="1" applyAlignment="1">
      <alignment horizontal="right" vertical="center"/>
    </xf>
    <xf numFmtId="49" fontId="15" fillId="0" borderId="31" xfId="1" applyNumberFormat="1" applyFont="1" applyBorder="1" applyAlignment="1">
      <alignment horizontal="right" vertical="center"/>
    </xf>
    <xf numFmtId="49" fontId="15" fillId="0" borderId="24" xfId="1" applyNumberFormat="1" applyFont="1" applyBorder="1" applyAlignment="1">
      <alignment horizontal="right" vertical="center"/>
    </xf>
    <xf numFmtId="49" fontId="15" fillId="0" borderId="23" xfId="1" applyNumberFormat="1" applyFont="1" applyBorder="1" applyAlignment="1">
      <alignment horizontal="right" vertical="center"/>
    </xf>
    <xf numFmtId="164" fontId="17" fillId="9" borderId="24" xfId="1" applyNumberFormat="1" applyFont="1" applyFill="1" applyBorder="1" applyAlignment="1">
      <alignment horizontal="center" vertical="center"/>
    </xf>
    <xf numFmtId="164" fontId="17" fillId="9" borderId="24" xfId="1" applyNumberFormat="1" applyFont="1" applyFill="1" applyBorder="1" applyAlignment="1">
      <alignment horizontal="left" vertical="center"/>
    </xf>
    <xf numFmtId="0" fontId="15" fillId="7" borderId="1" xfId="2" applyFont="1" applyFill="1" applyBorder="1" applyAlignment="1" applyProtection="1">
      <alignment horizontal="center" vertical="center"/>
    </xf>
    <xf numFmtId="0" fontId="15" fillId="7" borderId="13" xfId="1" applyFont="1" applyFill="1" applyBorder="1" applyAlignment="1">
      <alignment horizontal="center" vertical="center"/>
    </xf>
    <xf numFmtId="0" fontId="15" fillId="7" borderId="3" xfId="1" applyFont="1" applyFill="1" applyBorder="1" applyAlignment="1">
      <alignment horizontal="center" vertical="center"/>
    </xf>
    <xf numFmtId="0" fontId="15" fillId="7" borderId="4" xfId="1" applyFont="1" applyFill="1" applyBorder="1" applyAlignment="1">
      <alignment horizontal="center" vertical="center"/>
    </xf>
    <xf numFmtId="164" fontId="15" fillId="0" borderId="15" xfId="1" applyNumberFormat="1" applyFont="1" applyBorder="1" applyAlignment="1">
      <alignment horizontal="left" vertical="center"/>
    </xf>
    <xf numFmtId="164" fontId="15" fillId="0" borderId="18" xfId="1" applyNumberFormat="1" applyFont="1" applyBorder="1" applyAlignment="1">
      <alignment horizontal="left" vertical="center"/>
    </xf>
    <xf numFmtId="49" fontId="15" fillId="0" borderId="41" xfId="1" applyNumberFormat="1" applyFont="1" applyBorder="1" applyAlignment="1">
      <alignment horizontal="right" vertical="center"/>
    </xf>
    <xf numFmtId="49" fontId="15" fillId="0" borderId="19" xfId="1" applyNumberFormat="1" applyFont="1" applyBorder="1" applyAlignment="1">
      <alignment horizontal="right" vertical="center"/>
    </xf>
    <xf numFmtId="49" fontId="17" fillId="9" borderId="24" xfId="1" applyNumberFormat="1" applyFont="1" applyFill="1" applyBorder="1" applyAlignment="1">
      <alignment horizontal="left" vertical="center"/>
    </xf>
    <xf numFmtId="49" fontId="17" fillId="9" borderId="30" xfId="1" applyNumberFormat="1" applyFont="1" applyFill="1" applyBorder="1" applyAlignment="1">
      <alignment horizontal="left" vertical="center"/>
    </xf>
    <xf numFmtId="0" fontId="15" fillId="7" borderId="39" xfId="2" applyFont="1" applyFill="1" applyBorder="1" applyAlignment="1" applyProtection="1">
      <alignment horizontal="center" vertical="center"/>
    </xf>
    <xf numFmtId="0" fontId="15" fillId="0" borderId="19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1" fontId="15" fillId="7" borderId="40" xfId="1" applyNumberFormat="1" applyFont="1" applyFill="1" applyBorder="1" applyAlignment="1">
      <alignment horizontal="center" vertical="center"/>
    </xf>
    <xf numFmtId="1" fontId="15" fillId="7" borderId="41" xfId="1" applyNumberFormat="1" applyFont="1" applyFill="1" applyBorder="1" applyAlignment="1">
      <alignment horizontal="center" vertical="center"/>
    </xf>
    <xf numFmtId="164" fontId="15" fillId="7" borderId="41" xfId="1" applyNumberFormat="1" applyFont="1" applyFill="1" applyBorder="1" applyAlignment="1">
      <alignment horizontal="center" vertical="center"/>
    </xf>
    <xf numFmtId="164" fontId="15" fillId="7" borderId="42" xfId="1" applyNumberFormat="1" applyFont="1" applyFill="1" applyBorder="1" applyAlignment="1">
      <alignment horizontal="center" vertical="center"/>
    </xf>
    <xf numFmtId="0" fontId="15" fillId="8" borderId="28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 wrapText="1"/>
    </xf>
    <xf numFmtId="0" fontId="15" fillId="8" borderId="46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39" xfId="0" applyFont="1" applyFill="1" applyBorder="1" applyAlignment="1">
      <alignment horizontal="center" vertical="center" wrapText="1"/>
    </xf>
    <xf numFmtId="1" fontId="15" fillId="7" borderId="38" xfId="1" applyNumberFormat="1" applyFont="1" applyFill="1" applyBorder="1" applyAlignment="1">
      <alignment horizontal="center" vertical="center"/>
    </xf>
    <xf numFmtId="1" fontId="15" fillId="7" borderId="1" xfId="1" applyNumberFormat="1" applyFont="1" applyFill="1" applyBorder="1" applyAlignment="1">
      <alignment horizontal="center" vertical="center"/>
    </xf>
    <xf numFmtId="164" fontId="15" fillId="7" borderId="1" xfId="1" applyNumberFormat="1" applyFont="1" applyFill="1" applyBorder="1" applyAlignment="1">
      <alignment horizontal="center" vertical="center"/>
    </xf>
    <xf numFmtId="164" fontId="15" fillId="7" borderId="39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9" fillId="7" borderId="10" xfId="1" applyFont="1" applyFill="1" applyBorder="1" applyAlignment="1">
      <alignment horizontal="center" vertical="center"/>
    </xf>
    <xf numFmtId="0" fontId="19" fillId="7" borderId="11" xfId="1" applyFont="1" applyFill="1" applyBorder="1" applyAlignment="1">
      <alignment horizontal="center" vertical="center"/>
    </xf>
    <xf numFmtId="0" fontId="19" fillId="7" borderId="12" xfId="1" applyFont="1" applyFill="1" applyBorder="1" applyAlignment="1">
      <alignment horizontal="center" vertical="center"/>
    </xf>
    <xf numFmtId="0" fontId="15" fillId="7" borderId="10" xfId="1" applyFont="1" applyFill="1" applyBorder="1" applyAlignment="1">
      <alignment horizontal="left" vertical="center"/>
    </xf>
    <xf numFmtId="0" fontId="15" fillId="7" borderId="11" xfId="1" applyFont="1" applyFill="1" applyBorder="1" applyAlignment="1">
      <alignment horizontal="left" vertical="center"/>
    </xf>
    <xf numFmtId="0" fontId="15" fillId="7" borderId="22" xfId="1" applyFont="1" applyFill="1" applyBorder="1" applyAlignment="1">
      <alignment horizontal="left" vertical="center"/>
    </xf>
    <xf numFmtId="0" fontId="19" fillId="7" borderId="10" xfId="1" applyFont="1" applyFill="1" applyBorder="1" applyAlignment="1">
      <alignment horizontal="left" vertical="center"/>
    </xf>
    <xf numFmtId="0" fontId="19" fillId="7" borderId="11" xfId="1" applyFont="1" applyFill="1" applyBorder="1" applyAlignment="1">
      <alignment horizontal="left" vertical="center"/>
    </xf>
    <xf numFmtId="0" fontId="19" fillId="7" borderId="22" xfId="1" applyFont="1" applyFill="1" applyBorder="1" applyAlignment="1">
      <alignment horizontal="left" vertical="center"/>
    </xf>
    <xf numFmtId="49" fontId="15" fillId="0" borderId="5" xfId="1" applyNumberFormat="1" applyFont="1" applyBorder="1" applyAlignment="1">
      <alignment horizontal="left" vertical="center"/>
    </xf>
    <xf numFmtId="49" fontId="15" fillId="0" borderId="6" xfId="1" applyNumberFormat="1" applyFont="1" applyBorder="1" applyAlignment="1">
      <alignment horizontal="left" vertical="center"/>
    </xf>
    <xf numFmtId="49" fontId="15" fillId="0" borderId="21" xfId="1" applyNumberFormat="1" applyFont="1" applyBorder="1" applyAlignment="1">
      <alignment horizontal="left" vertical="center"/>
    </xf>
    <xf numFmtId="49" fontId="15" fillId="0" borderId="8" xfId="1" applyNumberFormat="1" applyFont="1" applyBorder="1" applyAlignment="1">
      <alignment horizontal="left" vertical="center"/>
    </xf>
    <xf numFmtId="49" fontId="15" fillId="0" borderId="0" xfId="1" applyNumberFormat="1" applyFont="1" applyAlignment="1">
      <alignment horizontal="left" vertical="center"/>
    </xf>
    <xf numFmtId="49" fontId="15" fillId="0" borderId="9" xfId="1" applyNumberFormat="1" applyFont="1" applyBorder="1" applyAlignment="1">
      <alignment horizontal="left" vertical="center"/>
    </xf>
    <xf numFmtId="0" fontId="19" fillId="0" borderId="31" xfId="1" applyFont="1" applyBorder="1" applyAlignment="1">
      <alignment horizontal="left" vertical="center"/>
    </xf>
    <xf numFmtId="0" fontId="19" fillId="0" borderId="24" xfId="1" applyFont="1" applyBorder="1" applyAlignment="1">
      <alignment horizontal="left" vertical="center"/>
    </xf>
    <xf numFmtId="0" fontId="21" fillId="6" borderId="33" xfId="1" applyFont="1" applyFill="1" applyBorder="1" applyAlignment="1">
      <alignment horizontal="center" vertical="center"/>
    </xf>
    <xf numFmtId="0" fontId="21" fillId="6" borderId="26" xfId="1" applyFont="1" applyFill="1" applyBorder="1" applyAlignment="1">
      <alignment horizontal="center" vertical="center"/>
    </xf>
    <xf numFmtId="0" fontId="21" fillId="6" borderId="27" xfId="1" applyFont="1" applyFill="1" applyBorder="1" applyAlignment="1">
      <alignment horizontal="center" vertical="center"/>
    </xf>
    <xf numFmtId="0" fontId="22" fillId="6" borderId="33" xfId="1" applyFont="1" applyFill="1" applyBorder="1" applyAlignment="1">
      <alignment horizontal="center" vertical="center"/>
    </xf>
    <xf numFmtId="0" fontId="22" fillId="6" borderId="26" xfId="1" applyFont="1" applyFill="1" applyBorder="1" applyAlignment="1">
      <alignment horizontal="center" vertical="center"/>
    </xf>
    <xf numFmtId="0" fontId="22" fillId="6" borderId="27" xfId="1" applyFont="1" applyFill="1" applyBorder="1" applyAlignment="1">
      <alignment horizontal="center" vertical="center"/>
    </xf>
    <xf numFmtId="0" fontId="15" fillId="7" borderId="23" xfId="1" applyFont="1" applyFill="1" applyBorder="1" applyAlignment="1">
      <alignment vertical="center"/>
    </xf>
    <xf numFmtId="0" fontId="15" fillId="7" borderId="24" xfId="1" applyFont="1" applyFill="1" applyBorder="1" applyAlignment="1">
      <alignment vertical="center"/>
    </xf>
    <xf numFmtId="0" fontId="22" fillId="6" borderId="43" xfId="1" applyFont="1" applyFill="1" applyBorder="1" applyAlignment="1">
      <alignment horizontal="center" vertical="center"/>
    </xf>
    <xf numFmtId="0" fontId="22" fillId="6" borderId="44" xfId="1" applyFont="1" applyFill="1" applyBorder="1" applyAlignment="1">
      <alignment horizontal="center" vertical="center"/>
    </xf>
    <xf numFmtId="0" fontId="22" fillId="6" borderId="45" xfId="1" applyFont="1" applyFill="1" applyBorder="1" applyAlignment="1">
      <alignment horizontal="center" vertical="center"/>
    </xf>
    <xf numFmtId="0" fontId="15" fillId="0" borderId="20" xfId="1" applyFont="1" applyBorder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15" fillId="0" borderId="21" xfId="1" applyFont="1" applyBorder="1" applyAlignment="1">
      <alignment horizontal="left" vertical="center"/>
    </xf>
    <xf numFmtId="0" fontId="19" fillId="7" borderId="23" xfId="1" applyFont="1" applyFill="1" applyBorder="1" applyAlignment="1">
      <alignment horizontal="left" vertical="center"/>
    </xf>
    <xf numFmtId="0" fontId="19" fillId="7" borderId="24" xfId="1" applyFont="1" applyFill="1" applyBorder="1" applyAlignment="1">
      <alignment horizontal="left" vertical="center"/>
    </xf>
    <xf numFmtId="0" fontId="19" fillId="7" borderId="25" xfId="1" applyFont="1" applyFill="1" applyBorder="1" applyAlignment="1">
      <alignment horizontal="left" vertical="center"/>
    </xf>
    <xf numFmtId="0" fontId="19" fillId="7" borderId="23" xfId="1" applyFont="1" applyFill="1" applyBorder="1" applyAlignment="1">
      <alignment horizontal="left" vertical="center" wrapText="1"/>
    </xf>
    <xf numFmtId="0" fontId="19" fillId="7" borderId="24" xfId="1" applyFont="1" applyFill="1" applyBorder="1" applyAlignment="1">
      <alignment horizontal="left" vertical="center" wrapText="1"/>
    </xf>
    <xf numFmtId="49" fontId="15" fillId="0" borderId="20" xfId="1" applyNumberFormat="1" applyFont="1" applyBorder="1" applyAlignment="1">
      <alignment horizontal="left" vertical="center"/>
    </xf>
    <xf numFmtId="49" fontId="15" fillId="0" borderId="7" xfId="1" applyNumberFormat="1" applyFont="1" applyBorder="1" applyAlignment="1">
      <alignment horizontal="left" vertical="center"/>
    </xf>
    <xf numFmtId="0" fontId="15" fillId="8" borderId="29" xfId="0" applyFont="1" applyFill="1" applyBorder="1" applyAlignment="1">
      <alignment horizontal="center" vertical="center" wrapText="1"/>
    </xf>
    <xf numFmtId="0" fontId="26" fillId="7" borderId="28" xfId="1" applyFont="1" applyFill="1" applyBorder="1" applyAlignment="1">
      <alignment horizontal="center" vertical="center"/>
    </xf>
    <xf numFmtId="0" fontId="26" fillId="7" borderId="0" xfId="1" applyFont="1" applyFill="1" applyAlignment="1">
      <alignment horizontal="center" vertical="center"/>
    </xf>
    <xf numFmtId="0" fontId="26" fillId="7" borderId="29" xfId="1" applyFont="1" applyFill="1" applyBorder="1" applyAlignment="1">
      <alignment horizontal="center" vertical="center"/>
    </xf>
    <xf numFmtId="0" fontId="26" fillId="7" borderId="23" xfId="1" applyFont="1" applyFill="1" applyBorder="1" applyAlignment="1">
      <alignment horizontal="center" vertical="center"/>
    </xf>
    <xf numFmtId="0" fontId="26" fillId="7" borderId="24" xfId="1" applyFont="1" applyFill="1" applyBorder="1" applyAlignment="1">
      <alignment horizontal="center" vertical="center"/>
    </xf>
    <xf numFmtId="0" fontId="26" fillId="7" borderId="25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left" vertical="center"/>
    </xf>
    <xf numFmtId="49" fontId="15" fillId="10" borderId="31" xfId="1" applyNumberFormat="1" applyFont="1" applyFill="1" applyBorder="1" applyAlignment="1">
      <alignment horizontal="center" vertical="center"/>
    </xf>
    <xf numFmtId="49" fontId="15" fillId="10" borderId="24" xfId="1" applyNumberFormat="1" applyFont="1" applyFill="1" applyBorder="1" applyAlignment="1">
      <alignment horizontal="center" vertical="center"/>
    </xf>
    <xf numFmtId="14" fontId="15" fillId="10" borderId="31" xfId="1" applyNumberFormat="1" applyFont="1" applyFill="1" applyBorder="1" applyAlignment="1">
      <alignment horizontal="center" vertical="center"/>
    </xf>
    <xf numFmtId="14" fontId="15" fillId="10" borderId="24" xfId="1" applyNumberFormat="1" applyFont="1" applyFill="1" applyBorder="1" applyAlignment="1">
      <alignment horizontal="center" vertical="center"/>
    </xf>
    <xf numFmtId="0" fontId="15" fillId="0" borderId="24" xfId="1" applyFont="1" applyBorder="1" applyAlignment="1">
      <alignment horizontal="left" vertical="center"/>
    </xf>
    <xf numFmtId="0" fontId="15" fillId="0" borderId="25" xfId="1" applyFont="1" applyBorder="1" applyAlignment="1">
      <alignment horizontal="left" vertical="center"/>
    </xf>
    <xf numFmtId="0" fontId="15" fillId="7" borderId="17" xfId="1" applyFont="1" applyFill="1" applyBorder="1" applyAlignment="1">
      <alignment horizontal="left" vertical="center"/>
    </xf>
    <xf numFmtId="0" fontId="15" fillId="7" borderId="12" xfId="1" applyFont="1" applyFill="1" applyBorder="1" applyAlignment="1">
      <alignment horizontal="left" vertical="center"/>
    </xf>
    <xf numFmtId="0" fontId="15" fillId="8" borderId="28" xfId="0" applyFont="1" applyFill="1" applyBorder="1" applyAlignment="1">
      <alignment horizontal="center" vertical="center" wrapText="1"/>
    </xf>
    <xf numFmtId="0" fontId="39" fillId="0" borderId="26" xfId="1" applyFont="1" applyBorder="1" applyAlignment="1">
      <alignment horizontal="left" vertical="center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E1"/>
      <color rgb="FFE7F1F9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383268</xdr:colOff>
      <xdr:row>20</xdr:row>
      <xdr:rowOff>23812</xdr:rowOff>
    </xdr:from>
    <xdr:to>
      <xdr:col>3</xdr:col>
      <xdr:colOff>1103268</xdr:colOff>
      <xdr:row>21</xdr:row>
      <xdr:rowOff>0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50068" y="3910012"/>
          <a:ext cx="720000" cy="217488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AMARELO</a:t>
          </a:r>
        </a:p>
      </xdr:txBody>
    </xdr:sp>
    <xdr:clientData/>
  </xdr:twoCellAnchor>
  <xdr:twoCellAnchor editAs="absolute">
    <xdr:from>
      <xdr:col>18</xdr:col>
      <xdr:colOff>420768</xdr:colOff>
      <xdr:row>1</xdr:row>
      <xdr:rowOff>20108</xdr:rowOff>
    </xdr:from>
    <xdr:to>
      <xdr:col>22</xdr:col>
      <xdr:colOff>83344</xdr:colOff>
      <xdr:row>3</xdr:row>
      <xdr:rowOff>182333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62737" y="139171"/>
          <a:ext cx="2008107" cy="650381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marL="0" indent="0" algn="ctr" rtl="0" eaLnBrk="1" fontAlgn="auto" latinLnBrk="0" hangingPunct="1"/>
          <a:r>
            <a:rPr lang="pt-BR" sz="1000" b="0" i="0">
              <a:latin typeface="+mn-lt"/>
              <a:ea typeface="+mn-ea"/>
              <a:cs typeface="Arial" pitchFamily="34" charset="0"/>
            </a:rPr>
            <a:t>FOR-LMA-0007/02.00</a:t>
          </a:r>
        </a:p>
        <a:p>
          <a:pPr marL="0" indent="0" algn="ctr" rtl="0"/>
          <a:r>
            <a:rPr lang="pt-BR" sz="1000" b="0" i="0">
              <a:latin typeface="+mn-lt"/>
              <a:ea typeface="+mn-ea"/>
              <a:cs typeface="Arial" pitchFamily="34" charset="0"/>
            </a:rPr>
            <a:t> DATA: 15/04/2019</a:t>
          </a:r>
        </a:p>
        <a:p>
          <a:pPr marL="0" indent="0" algn="ctr" rtl="0"/>
          <a:r>
            <a:rPr lang="pt-BR" sz="1000" b="0" i="0">
              <a:latin typeface="+mn-lt"/>
              <a:ea typeface="+mn-ea"/>
              <a:cs typeface="Arial" pitchFamily="34" charset="0"/>
            </a:rPr>
            <a:t>VALIDADE: 31/12/2021</a:t>
          </a:r>
        </a:p>
      </xdr:txBody>
    </xdr:sp>
    <xdr:clientData/>
  </xdr:twoCellAnchor>
  <xdr:twoCellAnchor editAs="absolute">
    <xdr:from>
      <xdr:col>1</xdr:col>
      <xdr:colOff>24612</xdr:colOff>
      <xdr:row>1</xdr:row>
      <xdr:rowOff>57150</xdr:rowOff>
    </xdr:from>
    <xdr:to>
      <xdr:col>3</xdr:col>
      <xdr:colOff>43831</xdr:colOff>
      <xdr:row>3</xdr:row>
      <xdr:rowOff>111375</xdr:rowOff>
    </xdr:to>
    <xdr:pic>
      <xdr:nvPicPr>
        <xdr:cNvPr id="3" name="Imagem 5" descr="powerpoin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81" y="176213"/>
          <a:ext cx="936000" cy="542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114301</xdr:colOff>
      <xdr:row>1</xdr:row>
      <xdr:rowOff>19050</xdr:rowOff>
    </xdr:from>
    <xdr:to>
      <xdr:col>3</xdr:col>
      <xdr:colOff>114300</xdr:colOff>
      <xdr:row>3</xdr:row>
      <xdr:rowOff>181275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4301" y="138113"/>
          <a:ext cx="1047749" cy="650381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 editAs="absolute">
    <xdr:from>
      <xdr:col>3</xdr:col>
      <xdr:colOff>135730</xdr:colOff>
      <xdr:row>1</xdr:row>
      <xdr:rowOff>20107</xdr:rowOff>
    </xdr:from>
    <xdr:to>
      <xdr:col>18</xdr:col>
      <xdr:colOff>406513</xdr:colOff>
      <xdr:row>3</xdr:row>
      <xdr:rowOff>182332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480" y="139170"/>
          <a:ext cx="11175208" cy="650381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rIns="36000" rtlCol="0" anchor="ctr"/>
        <a:lstStyle/>
        <a:p>
          <a:pPr algn="ctr"/>
          <a:r>
            <a:rPr lang="pt-BR" sz="2000" b="1">
              <a:solidFill>
                <a:schemeClr val="tx1"/>
              </a:solidFill>
              <a:latin typeface="+mn-lt"/>
              <a:cs typeface="Arial" pitchFamily="34" charset="0"/>
            </a:rPr>
            <a:t>SOLICITAÇÃO DE PARA COLETA</a:t>
          </a:r>
          <a:r>
            <a:rPr lang="pt-BR" sz="2000" b="1" baseline="0">
              <a:solidFill>
                <a:schemeClr val="tx1"/>
              </a:solidFill>
              <a:latin typeface="+mn-lt"/>
              <a:cs typeface="Arial" pitchFamily="34" charset="0"/>
            </a:rPr>
            <a:t> EM FORNECEDORES (MATERIAIS NOVOS)</a:t>
          </a:r>
          <a:endParaRPr lang="pt-BR" sz="2000" b="1">
            <a:solidFill>
              <a:schemeClr val="tx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6</xdr:col>
      <xdr:colOff>614232</xdr:colOff>
      <xdr:row>20</xdr:row>
      <xdr:rowOff>36512</xdr:rowOff>
    </xdr:from>
    <xdr:to>
      <xdr:col>8</xdr:col>
      <xdr:colOff>289857</xdr:colOff>
      <xdr:row>21</xdr:row>
      <xdr:rowOff>12700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59132" y="3922712"/>
          <a:ext cx="1148825" cy="217488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DILIGENCIADOR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victor.rufato@mrs.com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asmyn.vieira@mrs.com.br" TargetMode="External"/><Relationship Id="rId1" Type="http://schemas.openxmlformats.org/officeDocument/2006/relationships/hyperlink" Target="mailto:gabriel.amaral@mrs.com.br" TargetMode="External"/><Relationship Id="rId6" Type="http://schemas.openxmlformats.org/officeDocument/2006/relationships/hyperlink" Target="mailto:iasmyn.vieira@mrs.com.br" TargetMode="External"/><Relationship Id="rId5" Type="http://schemas.openxmlformats.org/officeDocument/2006/relationships/hyperlink" Target="mailto:gabriel.costa@mrs.com.br" TargetMode="External"/><Relationship Id="rId4" Type="http://schemas.openxmlformats.org/officeDocument/2006/relationships/hyperlink" Target="mailto:gustavo.rezende@mrs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51"/>
  <sheetViews>
    <sheetView showGridLines="0" tabSelected="1" zoomScale="75" zoomScaleNormal="75" zoomScaleSheetLayoutView="100" workbookViewId="0">
      <selection activeCell="B46" sqref="B46:E46"/>
    </sheetView>
  </sheetViews>
  <sheetFormatPr defaultColWidth="0" defaultRowHeight="12.75" zeroHeight="1"/>
  <cols>
    <col min="1" max="1" width="2" style="2" customWidth="1"/>
    <col min="2" max="2" width="3.140625" style="3" customWidth="1"/>
    <col min="3" max="3" width="10.5703125" style="3" customWidth="1"/>
    <col min="4" max="4" width="16.5703125" style="3" customWidth="1"/>
    <col min="5" max="5" width="11.140625" style="3" customWidth="1"/>
    <col min="6" max="6" width="10.85546875" style="3" customWidth="1"/>
    <col min="7" max="7" width="11.140625" style="3" customWidth="1"/>
    <col min="8" max="8" width="10.85546875" style="3" customWidth="1"/>
    <col min="9" max="9" width="11.140625" style="3" customWidth="1"/>
    <col min="10" max="10" width="10.85546875" style="3" customWidth="1"/>
    <col min="11" max="12" width="11" style="3" customWidth="1"/>
    <col min="13" max="13" width="11.140625" style="3" customWidth="1"/>
    <col min="14" max="14" width="11.42578125" style="3" customWidth="1"/>
    <col min="15" max="15" width="9.85546875" style="3" customWidth="1"/>
    <col min="16" max="16" width="10.7109375" style="3" customWidth="1"/>
    <col min="17" max="17" width="9.42578125" style="3" customWidth="1"/>
    <col min="18" max="18" width="6.28515625" style="3" customWidth="1"/>
    <col min="19" max="19" width="15.42578125" style="3" customWidth="1"/>
    <col min="20" max="21" width="5.140625" style="3" customWidth="1"/>
    <col min="22" max="22" width="9.42578125" style="3" customWidth="1"/>
    <col min="23" max="23" width="5.140625" style="3" customWidth="1"/>
    <col min="24" max="26" width="13.28515625" style="115" customWidth="1"/>
    <col min="27" max="27" width="34" style="115" customWidth="1"/>
    <col min="28" max="28" width="12.5703125" style="115" customWidth="1"/>
    <col min="29" max="29" width="9.140625" style="115" customWidth="1"/>
    <col min="30" max="30" width="28.5703125" style="115" customWidth="1"/>
    <col min="31" max="31" width="22.7109375" style="115" customWidth="1"/>
    <col min="32" max="32" width="13.140625" style="115" customWidth="1"/>
    <col min="33" max="33" width="9.140625" style="39" hidden="1" customWidth="1"/>
    <col min="34" max="34" width="2" style="40" hidden="1" customWidth="1"/>
    <col min="35" max="35" width="31.42578125" style="39" hidden="1" customWidth="1"/>
    <col min="36" max="37" width="9.140625" style="39" hidden="1" customWidth="1"/>
    <col min="38" max="38" width="58.5703125" style="39" hidden="1" customWidth="1"/>
    <col min="39" max="39" width="9.140625" style="39" hidden="1" customWidth="1"/>
    <col min="40" max="40" width="16.42578125" style="43" hidden="1" customWidth="1"/>
    <col min="41" max="41" width="32.5703125" style="39" hidden="1" customWidth="1"/>
    <col min="42" max="71" width="9.140625" style="39" hidden="1" customWidth="1"/>
    <col min="72" max="254" width="9.140625" style="42" hidden="1" customWidth="1"/>
    <col min="255" max="16384" width="2" style="42" hidden="1"/>
  </cols>
  <sheetData>
    <row r="1" spans="1:71" ht="9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AN1" s="41"/>
    </row>
    <row r="2" spans="1:71" ht="15.75" customHeight="1">
      <c r="B2" s="2"/>
      <c r="C2" s="2"/>
      <c r="D2" s="2"/>
      <c r="E2" s="2"/>
      <c r="F2" s="2"/>
      <c r="G2" s="2"/>
      <c r="H2" s="2"/>
      <c r="I2" s="2"/>
      <c r="J2" s="180"/>
      <c r="K2" s="180"/>
      <c r="L2" s="181"/>
      <c r="M2" s="181"/>
      <c r="N2" s="181"/>
      <c r="O2" s="181"/>
      <c r="P2" s="181"/>
      <c r="Q2" s="181"/>
      <c r="R2" s="181"/>
      <c r="S2" s="181"/>
      <c r="T2" s="181"/>
      <c r="U2" s="4"/>
      <c r="V2" s="4"/>
      <c r="W2" s="5"/>
      <c r="X2" s="116"/>
      <c r="Y2" s="116"/>
      <c r="Z2" s="116"/>
      <c r="AN2" s="41"/>
    </row>
    <row r="3" spans="1:71" ht="22.5" customHeight="1">
      <c r="B3" s="2"/>
      <c r="C3" s="2"/>
      <c r="D3" s="2"/>
      <c r="E3" s="2"/>
      <c r="F3" s="2"/>
      <c r="G3" s="2"/>
      <c r="H3" s="2"/>
      <c r="I3" s="2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4"/>
      <c r="V3" s="4"/>
      <c r="W3" s="2"/>
      <c r="X3" s="117"/>
      <c r="Y3" s="117"/>
      <c r="Z3" s="117">
        <f ca="1">MONTH(TODAY())</f>
        <v>4</v>
      </c>
      <c r="AA3" s="115" t="s">
        <v>0</v>
      </c>
      <c r="AB3" s="115" t="s">
        <v>1</v>
      </c>
      <c r="AC3" s="115" t="s">
        <v>2</v>
      </c>
      <c r="AD3" s="115" t="s">
        <v>3</v>
      </c>
      <c r="AE3" s="116" t="s">
        <v>4</v>
      </c>
      <c r="AF3" s="115" t="s">
        <v>5</v>
      </c>
      <c r="AN3" s="41"/>
    </row>
    <row r="4" spans="1:71" ht="38.25">
      <c r="B4" s="2"/>
      <c r="C4" s="2"/>
      <c r="D4" s="2"/>
      <c r="E4" s="2"/>
      <c r="F4" s="2"/>
      <c r="G4" s="2"/>
      <c r="H4" s="2"/>
      <c r="I4" s="2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4"/>
      <c r="V4" s="4"/>
      <c r="W4" s="2"/>
      <c r="AA4" s="118" t="s">
        <v>6</v>
      </c>
      <c r="AB4" s="115" t="s">
        <v>7</v>
      </c>
      <c r="AC4" s="115" t="s">
        <v>8</v>
      </c>
      <c r="AD4" s="119" t="s">
        <v>9</v>
      </c>
      <c r="AE4" s="120">
        <v>43470</v>
      </c>
      <c r="AF4" s="115" t="s">
        <v>10</v>
      </c>
      <c r="AN4" s="41"/>
    </row>
    <row r="5" spans="1:71" ht="9.75" customHeight="1" thickBot="1"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6"/>
      <c r="AA5" s="118" t="s">
        <v>11</v>
      </c>
      <c r="AB5" s="115" t="s">
        <v>12</v>
      </c>
      <c r="AC5" s="115" t="s">
        <v>8</v>
      </c>
      <c r="AD5" s="115" t="s">
        <v>13</v>
      </c>
      <c r="AE5" s="120">
        <v>43471</v>
      </c>
      <c r="AF5" s="115" t="s">
        <v>14</v>
      </c>
    </row>
    <row r="6" spans="1:71" ht="21" customHeight="1">
      <c r="B6" s="202" t="s">
        <v>15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4"/>
      <c r="X6" s="121"/>
      <c r="Y6" s="121"/>
      <c r="Z6" s="121"/>
      <c r="AA6" s="118" t="s">
        <v>16</v>
      </c>
      <c r="AB6" s="115" t="s">
        <v>17</v>
      </c>
      <c r="AC6" s="115" t="s">
        <v>18</v>
      </c>
      <c r="AD6" s="115" t="s">
        <v>19</v>
      </c>
      <c r="AE6" s="120">
        <v>43477</v>
      </c>
      <c r="AF6" s="115" t="s">
        <v>20</v>
      </c>
      <c r="AJ6" s="40"/>
      <c r="AK6" s="40"/>
      <c r="AL6" s="40"/>
    </row>
    <row r="7" spans="1:71" ht="9" customHeight="1">
      <c r="B7" s="8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88"/>
      <c r="AA7" s="118" t="s">
        <v>21</v>
      </c>
      <c r="AB7" s="115" t="s">
        <v>17</v>
      </c>
      <c r="AC7" s="115" t="s">
        <v>18</v>
      </c>
      <c r="AD7" s="115" t="s">
        <v>22</v>
      </c>
      <c r="AE7" s="120"/>
      <c r="AF7" s="115" t="s">
        <v>23</v>
      </c>
      <c r="AJ7" s="40"/>
      <c r="AK7" s="40"/>
      <c r="AL7" s="40"/>
    </row>
    <row r="8" spans="1:71" ht="17.25" customHeight="1">
      <c r="B8" s="87"/>
      <c r="C8" s="76" t="s">
        <v>24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88"/>
      <c r="AA8" s="118" t="s">
        <v>25</v>
      </c>
      <c r="AB8" s="115" t="s">
        <v>26</v>
      </c>
      <c r="AC8" s="115" t="s">
        <v>8</v>
      </c>
      <c r="AD8" s="115" t="s">
        <v>27</v>
      </c>
      <c r="AE8" s="120">
        <v>43484</v>
      </c>
      <c r="AF8" s="119" t="s">
        <v>28</v>
      </c>
      <c r="AJ8" s="40"/>
      <c r="AK8" s="40"/>
      <c r="AL8" s="40"/>
    </row>
    <row r="9" spans="1:71" ht="9" customHeight="1">
      <c r="B9" s="87"/>
      <c r="C9" s="7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88"/>
      <c r="AA9" s="118" t="s">
        <v>29</v>
      </c>
      <c r="AB9" s="119" t="s">
        <v>30</v>
      </c>
      <c r="AC9" s="119" t="s">
        <v>31</v>
      </c>
      <c r="AD9" s="119" t="s">
        <v>32</v>
      </c>
      <c r="AE9" s="120">
        <v>43485</v>
      </c>
      <c r="AF9" s="115" t="s">
        <v>33</v>
      </c>
      <c r="AJ9" s="40"/>
      <c r="AK9" s="40"/>
      <c r="AL9" s="40"/>
    </row>
    <row r="10" spans="1:71" s="46" customFormat="1" ht="17.25" customHeight="1">
      <c r="A10" s="13"/>
      <c r="B10" s="89"/>
      <c r="C10" s="77" t="s">
        <v>34</v>
      </c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88"/>
      <c r="X10" s="119"/>
      <c r="Y10" s="119"/>
      <c r="Z10" s="119"/>
      <c r="AA10" s="118" t="s">
        <v>35</v>
      </c>
      <c r="AB10" s="115" t="s">
        <v>36</v>
      </c>
      <c r="AC10" s="115" t="s">
        <v>31</v>
      </c>
      <c r="AD10" s="115" t="s">
        <v>37</v>
      </c>
      <c r="AE10" s="122">
        <v>43491</v>
      </c>
      <c r="AF10" s="115" t="s">
        <v>38</v>
      </c>
      <c r="AG10" s="44"/>
      <c r="AH10" s="45"/>
      <c r="AJ10" s="45"/>
      <c r="AK10" s="45"/>
      <c r="AL10" s="45"/>
      <c r="AM10" s="44"/>
      <c r="AN10" s="47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</row>
    <row r="11" spans="1:71" ht="9" customHeight="1">
      <c r="B11" s="87"/>
      <c r="C11" s="22"/>
      <c r="D11" s="18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88"/>
      <c r="AA11" s="123" t="s">
        <v>39</v>
      </c>
      <c r="AB11" s="124" t="s">
        <v>40</v>
      </c>
      <c r="AC11" s="124" t="s">
        <v>31</v>
      </c>
      <c r="AD11" s="124" t="s">
        <v>41</v>
      </c>
      <c r="AE11" s="120">
        <v>43492</v>
      </c>
      <c r="AF11" s="115" t="s">
        <v>42</v>
      </c>
      <c r="AJ11" s="40"/>
      <c r="AK11" s="40"/>
      <c r="AL11" s="40"/>
    </row>
    <row r="12" spans="1:71" s="52" customFormat="1" ht="17.25" customHeight="1">
      <c r="A12" s="78"/>
      <c r="B12" s="90"/>
      <c r="C12" s="79" t="s">
        <v>43</v>
      </c>
      <c r="D12" s="80"/>
      <c r="E12" s="80" t="s">
        <v>44</v>
      </c>
      <c r="F12" s="81"/>
      <c r="G12" s="81" t="s">
        <v>45</v>
      </c>
      <c r="H12" s="81"/>
      <c r="I12" s="81"/>
      <c r="J12" s="81" t="s">
        <v>46</v>
      </c>
      <c r="K12" s="81"/>
      <c r="L12" s="81"/>
      <c r="M12" s="81"/>
      <c r="N12" s="82"/>
      <c r="O12" s="78"/>
      <c r="P12" s="78"/>
      <c r="Q12" s="78"/>
      <c r="R12" s="78"/>
      <c r="S12" s="78"/>
      <c r="T12" s="78"/>
      <c r="U12" s="78"/>
      <c r="V12" s="78"/>
      <c r="W12" s="91"/>
      <c r="X12" s="124"/>
      <c r="Y12" s="124"/>
      <c r="Z12" s="124"/>
      <c r="AA12" s="118" t="s">
        <v>47</v>
      </c>
      <c r="AB12" s="115" t="s">
        <v>48</v>
      </c>
      <c r="AC12" s="115" t="s">
        <v>8</v>
      </c>
      <c r="AD12" s="115" t="s">
        <v>49</v>
      </c>
      <c r="AE12" s="120">
        <v>43493</v>
      </c>
      <c r="AF12" s="124" t="s">
        <v>50</v>
      </c>
      <c r="AG12" s="49"/>
      <c r="AH12" s="83"/>
      <c r="AI12" s="49"/>
      <c r="AJ12" s="83"/>
      <c r="AK12" s="83"/>
      <c r="AL12" s="83"/>
      <c r="AM12" s="49"/>
      <c r="AN12" s="51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</row>
    <row r="13" spans="1:71" ht="17.25" customHeight="1">
      <c r="B13" s="87"/>
      <c r="C13" s="72" t="s">
        <v>51</v>
      </c>
      <c r="D13" s="69"/>
      <c r="E13" s="68" t="s">
        <v>52</v>
      </c>
      <c r="F13" s="70"/>
      <c r="G13" s="70"/>
      <c r="H13" s="70"/>
      <c r="I13" s="70"/>
      <c r="J13" s="70" t="s">
        <v>53</v>
      </c>
      <c r="K13" s="70"/>
      <c r="L13" s="71"/>
      <c r="M13" s="71"/>
      <c r="N13" s="73"/>
      <c r="O13" s="16"/>
      <c r="P13" s="16"/>
      <c r="Q13" s="16"/>
      <c r="R13" s="16"/>
      <c r="S13" s="16"/>
      <c r="T13" s="16"/>
      <c r="U13" s="16"/>
      <c r="V13" s="16"/>
      <c r="W13" s="88"/>
      <c r="AA13" s="118" t="s">
        <v>54</v>
      </c>
      <c r="AB13" s="115" t="s">
        <v>55</v>
      </c>
      <c r="AC13" s="115" t="s">
        <v>31</v>
      </c>
      <c r="AD13" s="115" t="s">
        <v>56</v>
      </c>
      <c r="AE13" s="120">
        <v>43494</v>
      </c>
      <c r="AF13" s="115" t="s">
        <v>57</v>
      </c>
      <c r="AJ13" s="40"/>
      <c r="AK13" s="40"/>
      <c r="AL13" s="40"/>
    </row>
    <row r="14" spans="1:71" ht="17.25" customHeight="1">
      <c r="B14" s="87"/>
      <c r="C14" s="72" t="s">
        <v>58</v>
      </c>
      <c r="D14" s="69"/>
      <c r="E14" s="68" t="s">
        <v>59</v>
      </c>
      <c r="F14" s="70"/>
      <c r="G14" s="70"/>
      <c r="H14" s="70"/>
      <c r="I14" s="70"/>
      <c r="J14" s="70" t="s">
        <v>60</v>
      </c>
      <c r="K14" s="70"/>
      <c r="L14" s="71"/>
      <c r="M14" s="71"/>
      <c r="N14" s="73"/>
      <c r="O14" s="16"/>
      <c r="P14" s="16"/>
      <c r="Q14" s="16"/>
      <c r="R14" s="16"/>
      <c r="S14" s="16"/>
      <c r="T14" s="16"/>
      <c r="U14" s="16"/>
      <c r="V14" s="16"/>
      <c r="W14" s="88"/>
      <c r="AA14" s="118" t="s">
        <v>61</v>
      </c>
      <c r="AB14" s="115" t="s">
        <v>17</v>
      </c>
      <c r="AC14" s="115" t="s">
        <v>18</v>
      </c>
      <c r="AD14" s="115" t="s">
        <v>62</v>
      </c>
      <c r="AE14" s="120">
        <v>43495</v>
      </c>
      <c r="AF14" s="115" t="s">
        <v>31</v>
      </c>
      <c r="AJ14" s="40"/>
      <c r="AK14" s="40"/>
      <c r="AL14" s="40"/>
    </row>
    <row r="15" spans="1:71" ht="17.25" customHeight="1">
      <c r="B15" s="87"/>
      <c r="C15" s="72" t="s">
        <v>63</v>
      </c>
      <c r="D15" s="69"/>
      <c r="E15" s="68" t="s">
        <v>64</v>
      </c>
      <c r="F15" s="70"/>
      <c r="G15" s="70"/>
      <c r="H15" s="70"/>
      <c r="I15" s="70"/>
      <c r="J15" s="70" t="s">
        <v>65</v>
      </c>
      <c r="K15" s="70"/>
      <c r="L15" s="71"/>
      <c r="M15" s="71"/>
      <c r="N15" s="73"/>
      <c r="O15" s="16"/>
      <c r="P15" s="16"/>
      <c r="Q15" s="16"/>
      <c r="R15" s="16"/>
      <c r="S15" s="16"/>
      <c r="T15" s="16"/>
      <c r="U15" s="16"/>
      <c r="V15" s="16"/>
      <c r="W15" s="88"/>
      <c r="AA15" s="125" t="s">
        <v>66</v>
      </c>
      <c r="AB15" s="115" t="s">
        <v>67</v>
      </c>
      <c r="AC15" s="115" t="s">
        <v>18</v>
      </c>
      <c r="AD15" s="115" t="s">
        <v>68</v>
      </c>
      <c r="AE15" s="120">
        <v>43496</v>
      </c>
      <c r="AF15" s="115" t="s">
        <v>69</v>
      </c>
      <c r="AJ15" s="40"/>
      <c r="AK15" s="40"/>
      <c r="AL15" s="40"/>
    </row>
    <row r="16" spans="1:71" ht="17.25" customHeight="1">
      <c r="B16" s="87"/>
      <c r="C16" s="72" t="s">
        <v>70</v>
      </c>
      <c r="D16" s="69"/>
      <c r="E16" s="68" t="s">
        <v>71</v>
      </c>
      <c r="F16" s="70"/>
      <c r="G16" s="70"/>
      <c r="H16" s="70"/>
      <c r="I16" s="70"/>
      <c r="J16" s="70" t="s">
        <v>72</v>
      </c>
      <c r="K16" s="70"/>
      <c r="L16" s="71"/>
      <c r="M16" s="71"/>
      <c r="N16" s="73"/>
      <c r="O16" s="16"/>
      <c r="P16" s="16"/>
      <c r="Q16" s="16"/>
      <c r="R16" s="16"/>
      <c r="S16" s="16"/>
      <c r="T16" s="16"/>
      <c r="U16" s="16"/>
      <c r="V16" s="16"/>
      <c r="W16" s="88"/>
      <c r="AE16" s="120">
        <v>43498</v>
      </c>
      <c r="AF16" s="115" t="s">
        <v>73</v>
      </c>
      <c r="AJ16" s="40"/>
      <c r="AK16" s="40"/>
      <c r="AL16" s="40"/>
    </row>
    <row r="17" spans="1:253" ht="17.25" customHeight="1">
      <c r="B17" s="87"/>
      <c r="C17" s="72" t="s">
        <v>74</v>
      </c>
      <c r="D17" s="69"/>
      <c r="E17" s="68" t="s">
        <v>52</v>
      </c>
      <c r="F17" s="70"/>
      <c r="G17" s="70"/>
      <c r="H17" s="70"/>
      <c r="I17" s="70"/>
      <c r="J17" s="70" t="s">
        <v>53</v>
      </c>
      <c r="K17" s="70"/>
      <c r="L17" s="71"/>
      <c r="M17" s="71"/>
      <c r="N17" s="73"/>
      <c r="O17" s="16"/>
      <c r="P17" s="16"/>
      <c r="Q17" s="16"/>
      <c r="R17" s="16"/>
      <c r="S17" s="16"/>
      <c r="T17" s="16"/>
      <c r="U17" s="16"/>
      <c r="V17" s="16"/>
      <c r="W17" s="88"/>
      <c r="AA17" s="119"/>
      <c r="AE17" s="120">
        <v>43499</v>
      </c>
      <c r="AF17" s="115" t="s">
        <v>75</v>
      </c>
      <c r="AJ17" s="40"/>
      <c r="AK17" s="40"/>
      <c r="AL17" s="40"/>
    </row>
    <row r="18" spans="1:253" ht="17.25" customHeight="1">
      <c r="B18" s="87"/>
      <c r="C18" s="72" t="s">
        <v>76</v>
      </c>
      <c r="D18" s="69"/>
      <c r="E18" s="68" t="s">
        <v>71</v>
      </c>
      <c r="F18" s="70"/>
      <c r="G18" s="70"/>
      <c r="H18" s="70"/>
      <c r="I18" s="70"/>
      <c r="J18" s="70" t="s">
        <v>72</v>
      </c>
      <c r="K18" s="70"/>
      <c r="L18" s="71"/>
      <c r="M18" s="71"/>
      <c r="N18" s="73"/>
      <c r="O18" s="16"/>
      <c r="P18" s="16"/>
      <c r="Q18" s="16"/>
      <c r="R18" s="16"/>
      <c r="S18" s="16"/>
      <c r="T18" s="16"/>
      <c r="U18" s="16"/>
      <c r="V18" s="16"/>
      <c r="W18" s="88"/>
      <c r="AA18" s="126"/>
      <c r="AE18" s="120">
        <v>43505</v>
      </c>
      <c r="AF18" s="115" t="s">
        <v>77</v>
      </c>
      <c r="AJ18" s="40"/>
      <c r="AK18" s="40"/>
      <c r="AL18" s="40"/>
    </row>
    <row r="19" spans="1:253" ht="15" customHeight="1">
      <c r="B19" s="87"/>
      <c r="C19" s="72" t="s">
        <v>78</v>
      </c>
      <c r="D19" s="69"/>
      <c r="E19" s="68" t="s">
        <v>79</v>
      </c>
      <c r="F19" s="70"/>
      <c r="G19" s="70"/>
      <c r="H19" s="70"/>
      <c r="I19" s="70"/>
      <c r="J19" s="70" t="s">
        <v>80</v>
      </c>
      <c r="K19" s="70"/>
      <c r="L19" s="71"/>
      <c r="M19" s="71"/>
      <c r="N19" s="73"/>
      <c r="O19" s="16"/>
      <c r="P19" s="16"/>
      <c r="Q19" s="16"/>
      <c r="R19" s="16"/>
      <c r="S19" s="16"/>
      <c r="T19" s="16"/>
      <c r="U19" s="16"/>
      <c r="V19" s="16"/>
      <c r="W19" s="88"/>
      <c r="AA19" s="127"/>
      <c r="AE19" s="120">
        <v>43506</v>
      </c>
      <c r="AF19" s="115" t="s">
        <v>81</v>
      </c>
      <c r="AJ19" s="40"/>
      <c r="AK19" s="40"/>
      <c r="AL19" s="40"/>
    </row>
    <row r="20" spans="1:253" ht="15.75">
      <c r="B20" s="87"/>
      <c r="C20" s="72" t="s">
        <v>82</v>
      </c>
      <c r="D20" s="69"/>
      <c r="E20" s="68" t="s">
        <v>83</v>
      </c>
      <c r="F20" s="70"/>
      <c r="G20" s="70"/>
      <c r="H20" s="70"/>
      <c r="I20" s="70"/>
      <c r="J20" s="70" t="s">
        <v>84</v>
      </c>
      <c r="K20" s="70"/>
      <c r="L20" s="71"/>
      <c r="M20" s="71"/>
      <c r="N20" s="73"/>
      <c r="O20" s="16"/>
      <c r="P20" s="16"/>
      <c r="Q20" s="16"/>
      <c r="R20" s="16"/>
      <c r="S20" s="16"/>
      <c r="T20" s="16"/>
      <c r="U20" s="16"/>
      <c r="V20" s="16"/>
      <c r="W20" s="88"/>
      <c r="AA20" s="119"/>
      <c r="AE20" s="120">
        <v>43512</v>
      </c>
      <c r="AF20" s="115" t="s">
        <v>85</v>
      </c>
      <c r="AJ20" s="40"/>
      <c r="AK20" s="40"/>
      <c r="AL20" s="40"/>
    </row>
    <row r="21" spans="1:253" ht="18.75" customHeight="1">
      <c r="B21" s="87"/>
      <c r="C21" s="92" t="s">
        <v>86</v>
      </c>
      <c r="D21" s="2"/>
      <c r="E21" s="2"/>
      <c r="F21" s="2"/>
      <c r="G21" s="2"/>
      <c r="H21" s="2"/>
      <c r="I21" s="2"/>
      <c r="J21" s="2"/>
      <c r="K21" s="2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88"/>
      <c r="AA21" s="119"/>
      <c r="AE21" s="120"/>
      <c r="AF21" s="115" t="s">
        <v>87</v>
      </c>
      <c r="AJ21" s="40"/>
      <c r="AK21" s="40"/>
      <c r="AL21" s="40"/>
    </row>
    <row r="22" spans="1:253" ht="9" customHeight="1">
      <c r="B22" s="87"/>
      <c r="C22" s="93"/>
      <c r="D22" s="2"/>
      <c r="E22" s="2"/>
      <c r="F22" s="2"/>
      <c r="G22" s="2"/>
      <c r="H22" s="2"/>
      <c r="I22" s="2"/>
      <c r="J22" s="2"/>
      <c r="K22" s="2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88"/>
      <c r="AA22" s="119"/>
      <c r="AE22" s="120">
        <v>43513</v>
      </c>
      <c r="AF22" s="115" t="s">
        <v>18</v>
      </c>
      <c r="AJ22" s="40"/>
      <c r="AK22" s="40"/>
      <c r="AL22" s="40"/>
    </row>
    <row r="23" spans="1:253" s="48" customFormat="1" ht="18.75" customHeight="1">
      <c r="A23" s="2"/>
      <c r="B23" s="87"/>
      <c r="C23" s="75" t="s">
        <v>88</v>
      </c>
      <c r="D23" s="18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88"/>
      <c r="X23" s="115"/>
      <c r="Y23" s="115"/>
      <c r="Z23" s="115"/>
      <c r="AA23" s="119"/>
      <c r="AB23" s="115"/>
      <c r="AC23" s="115"/>
      <c r="AD23" s="115"/>
      <c r="AE23" s="120">
        <v>43519</v>
      </c>
      <c r="AF23" s="115" t="s">
        <v>89</v>
      </c>
      <c r="AG23" s="39"/>
      <c r="AH23" s="39"/>
      <c r="AJ23" s="40"/>
      <c r="AK23" s="40"/>
      <c r="AL23" s="40"/>
      <c r="AM23" s="39"/>
      <c r="AN23" s="43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  <c r="IL23" s="42"/>
      <c r="IM23" s="42"/>
      <c r="IN23" s="42"/>
      <c r="IO23" s="42"/>
      <c r="IP23" s="42"/>
      <c r="IQ23" s="42"/>
      <c r="IR23" s="42"/>
      <c r="IS23" s="42"/>
    </row>
    <row r="24" spans="1:253" s="48" customFormat="1" ht="9" customHeight="1">
      <c r="A24" s="14"/>
      <c r="B24" s="94"/>
      <c r="C24" s="75"/>
      <c r="D24" s="18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88"/>
      <c r="X24" s="115"/>
      <c r="Y24" s="115"/>
      <c r="Z24" s="115"/>
      <c r="AA24" s="119"/>
      <c r="AB24" s="115"/>
      <c r="AC24" s="115"/>
      <c r="AD24" s="115"/>
      <c r="AE24" s="120">
        <v>43520</v>
      </c>
      <c r="AF24" s="115" t="s">
        <v>90</v>
      </c>
      <c r="AG24" s="39"/>
      <c r="AH24" s="39"/>
      <c r="AJ24" s="40"/>
      <c r="AK24" s="40"/>
      <c r="AL24" s="40"/>
      <c r="AM24" s="39"/>
      <c r="AN24" s="43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42"/>
      <c r="IN24" s="42"/>
      <c r="IO24" s="42"/>
      <c r="IP24" s="42"/>
      <c r="IQ24" s="42"/>
      <c r="IR24" s="42"/>
      <c r="IS24" s="42"/>
    </row>
    <row r="25" spans="1:253" s="48" customFormat="1" ht="18.75" customHeight="1">
      <c r="A25" s="14"/>
      <c r="B25" s="94"/>
      <c r="C25" s="75" t="s">
        <v>91</v>
      </c>
      <c r="D25" s="18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88"/>
      <c r="X25" s="121"/>
      <c r="Y25" s="121"/>
      <c r="Z25" s="121"/>
      <c r="AA25" s="119"/>
      <c r="AB25" s="115"/>
      <c r="AC25" s="115"/>
      <c r="AD25" s="115"/>
      <c r="AE25" s="120">
        <v>43521</v>
      </c>
      <c r="AF25" s="115" t="s">
        <v>92</v>
      </c>
      <c r="AG25" s="39"/>
      <c r="AH25" s="39"/>
      <c r="AJ25" s="40"/>
      <c r="AK25" s="40"/>
      <c r="AL25" s="40"/>
      <c r="AM25" s="39"/>
      <c r="AN25" s="43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</row>
    <row r="26" spans="1:253" s="48" customFormat="1" ht="9" customHeight="1">
      <c r="A26" s="14"/>
      <c r="B26" s="94"/>
      <c r="C26" s="7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88"/>
      <c r="X26" s="121"/>
      <c r="Y26" s="121"/>
      <c r="Z26" s="121"/>
      <c r="AA26" s="119"/>
      <c r="AB26" s="115"/>
      <c r="AC26" s="115"/>
      <c r="AD26" s="115"/>
      <c r="AE26" s="120">
        <v>43522</v>
      </c>
      <c r="AF26" s="124" t="s">
        <v>93</v>
      </c>
      <c r="AG26" s="39"/>
      <c r="AH26" s="39"/>
      <c r="AJ26" s="40"/>
      <c r="AK26" s="40"/>
      <c r="AL26" s="40"/>
      <c r="AM26" s="39"/>
      <c r="AN26" s="43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42"/>
      <c r="IN26" s="42"/>
      <c r="IO26" s="42"/>
      <c r="IP26" s="42"/>
      <c r="IQ26" s="42"/>
      <c r="IR26" s="42"/>
      <c r="IS26" s="42"/>
    </row>
    <row r="27" spans="1:253" s="50" customFormat="1" ht="18.75" customHeight="1">
      <c r="A27" s="14"/>
      <c r="B27" s="94"/>
      <c r="C27" s="75" t="s">
        <v>94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88"/>
      <c r="X27" s="121"/>
      <c r="Y27" s="121"/>
      <c r="Z27" s="121"/>
      <c r="AA27" s="119"/>
      <c r="AB27" s="124"/>
      <c r="AC27" s="124"/>
      <c r="AD27" s="124"/>
      <c r="AE27" s="120">
        <v>43523</v>
      </c>
      <c r="AF27" s="115" t="s">
        <v>95</v>
      </c>
      <c r="AG27" s="49"/>
      <c r="AH27" s="49"/>
      <c r="AJ27" s="49"/>
      <c r="AK27" s="49"/>
      <c r="AL27" s="49"/>
      <c r="AM27" s="49"/>
      <c r="AN27" s="51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</row>
    <row r="28" spans="1:253" s="48" customFormat="1" ht="9" customHeight="1">
      <c r="A28" s="14"/>
      <c r="B28" s="94"/>
      <c r="C28" s="7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88"/>
      <c r="X28" s="121"/>
      <c r="Y28" s="121"/>
      <c r="Z28" s="121"/>
      <c r="AA28" s="119"/>
      <c r="AB28" s="115"/>
      <c r="AC28" s="115"/>
      <c r="AD28" s="115"/>
      <c r="AE28" s="120">
        <v>43524</v>
      </c>
      <c r="AF28" s="128" t="s">
        <v>96</v>
      </c>
      <c r="AG28" s="39"/>
      <c r="AH28" s="39"/>
      <c r="AI28" s="39"/>
      <c r="AJ28" s="39"/>
      <c r="AK28" s="39"/>
      <c r="AL28" s="39"/>
      <c r="AM28" s="39"/>
      <c r="AN28" s="43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  <c r="IL28" s="42"/>
    </row>
    <row r="29" spans="1:253" s="48" customFormat="1" ht="18.75" customHeight="1">
      <c r="A29" s="14"/>
      <c r="B29" s="94"/>
      <c r="C29" s="75" t="s">
        <v>97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88"/>
      <c r="X29" s="129"/>
      <c r="Y29" s="129"/>
      <c r="Z29" s="129"/>
      <c r="AA29" s="119"/>
      <c r="AB29" s="115"/>
      <c r="AC29" s="115"/>
      <c r="AD29" s="115"/>
      <c r="AE29" s="120">
        <v>43526</v>
      </c>
      <c r="AF29" s="115" t="s">
        <v>8</v>
      </c>
      <c r="AG29" s="39"/>
      <c r="AH29" s="39"/>
      <c r="AI29" s="39"/>
      <c r="AJ29" s="39"/>
      <c r="AK29" s="39"/>
      <c r="AL29" s="39"/>
      <c r="AM29" s="39"/>
      <c r="AN29" s="43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</row>
    <row r="30" spans="1:253" s="55" customFormat="1" ht="21.75" customHeight="1" thickBot="1">
      <c r="A30" s="15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7"/>
      <c r="X30" s="121"/>
      <c r="Y30" s="121"/>
      <c r="Z30" s="121"/>
      <c r="AA30" s="119"/>
      <c r="AB30" s="128"/>
      <c r="AC30" s="128"/>
      <c r="AD30" s="128"/>
      <c r="AE30" s="120">
        <v>43527</v>
      </c>
      <c r="AF30" s="124" t="s">
        <v>98</v>
      </c>
      <c r="AG30" s="53"/>
      <c r="AH30" s="53"/>
      <c r="AI30" s="53"/>
      <c r="AJ30" s="53"/>
      <c r="AK30" s="53"/>
      <c r="AL30" s="53"/>
      <c r="AM30" s="53"/>
      <c r="AN30" s="51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</row>
    <row r="31" spans="1:253" s="50" customFormat="1" ht="30.75" customHeight="1" thickBot="1">
      <c r="A31" s="14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21"/>
      <c r="Y31" s="121"/>
      <c r="Z31" s="121"/>
      <c r="AA31" s="119"/>
      <c r="AB31" s="124"/>
      <c r="AC31" s="124"/>
      <c r="AD31" s="124"/>
      <c r="AE31" s="120">
        <v>43528</v>
      </c>
      <c r="AF31" s="115"/>
      <c r="AG31" s="49"/>
      <c r="AH31" s="49"/>
      <c r="AI31" s="49"/>
      <c r="AJ31" s="49"/>
      <c r="AK31" s="49"/>
      <c r="AL31" s="49"/>
      <c r="AM31" s="49"/>
      <c r="AN31" s="56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  <c r="IL31" s="52"/>
    </row>
    <row r="32" spans="1:253" s="48" customFormat="1" ht="16.5" customHeight="1">
      <c r="A32" s="14"/>
      <c r="B32" s="202" t="s">
        <v>99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4"/>
      <c r="X32" s="126"/>
      <c r="Y32" s="126"/>
      <c r="Z32" s="126"/>
      <c r="AA32" s="119"/>
      <c r="AB32" s="115"/>
      <c r="AC32" s="115"/>
      <c r="AD32" s="115"/>
      <c r="AE32" s="120">
        <v>43529</v>
      </c>
      <c r="AF32" s="115"/>
      <c r="AG32" s="39"/>
      <c r="AH32" s="39"/>
      <c r="AI32" s="39"/>
      <c r="AJ32" s="39"/>
      <c r="AK32" s="39"/>
      <c r="AL32" s="39"/>
      <c r="AM32" s="39"/>
      <c r="AN32" s="43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  <c r="IL32" s="42"/>
    </row>
    <row r="33" spans="1:246" s="48" customFormat="1" ht="16.5" customHeight="1">
      <c r="A33" s="21"/>
      <c r="B33" s="85" t="s">
        <v>100</v>
      </c>
      <c r="C33" s="84"/>
      <c r="D33" s="84"/>
      <c r="E33" s="84"/>
      <c r="F33" s="57"/>
      <c r="G33" s="84"/>
      <c r="H33" s="84"/>
      <c r="I33" s="84"/>
      <c r="J33" s="227" t="s">
        <v>101</v>
      </c>
      <c r="K33" s="211"/>
      <c r="L33" s="211"/>
      <c r="M33" s="211"/>
      <c r="N33" s="58" t="s">
        <v>102</v>
      </c>
      <c r="O33" s="105"/>
      <c r="P33" s="14"/>
      <c r="Q33" s="84"/>
      <c r="R33" s="57"/>
      <c r="S33" s="59"/>
      <c r="T33" s="59"/>
      <c r="U33" s="59"/>
      <c r="V33" s="84"/>
      <c r="W33" s="86"/>
      <c r="X33" s="127"/>
      <c r="Y33" s="127"/>
      <c r="Z33" s="127"/>
      <c r="AA33" s="119"/>
      <c r="AB33" s="115"/>
      <c r="AC33" s="115"/>
      <c r="AD33" s="115"/>
      <c r="AE33" s="120">
        <v>43530</v>
      </c>
      <c r="AF33" s="115"/>
      <c r="AG33" s="39"/>
      <c r="AH33" s="39"/>
      <c r="AI33" s="39"/>
      <c r="AJ33" s="39"/>
      <c r="AK33" s="39"/>
      <c r="AL33" s="39"/>
      <c r="AM33" s="39"/>
      <c r="AN33" s="43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</row>
    <row r="34" spans="1:246" s="48" customFormat="1" ht="21" customHeight="1" thickBot="1">
      <c r="A34" s="15"/>
      <c r="B34" s="205"/>
      <c r="C34" s="206"/>
      <c r="D34" s="206"/>
      <c r="E34" s="206"/>
      <c r="F34" s="206"/>
      <c r="G34" s="206"/>
      <c r="H34" s="206"/>
      <c r="I34" s="206"/>
      <c r="J34" s="228"/>
      <c r="K34" s="229"/>
      <c r="L34" s="229"/>
      <c r="M34" s="229"/>
      <c r="N34" s="230"/>
      <c r="O34" s="231"/>
      <c r="P34" s="231"/>
      <c r="Q34" s="232" t="str">
        <f>IFERROR(IF($N$34=(VLOOKUP($N$34,$AE$4:$AE$1068,1,1)),"Armazém não recebe materiais nessa data",""),"")</f>
        <v/>
      </c>
      <c r="R34" s="232"/>
      <c r="S34" s="232"/>
      <c r="T34" s="232"/>
      <c r="U34" s="232"/>
      <c r="V34" s="232"/>
      <c r="W34" s="233"/>
      <c r="X34" s="121"/>
      <c r="Y34" s="121"/>
      <c r="Z34" s="121"/>
      <c r="AA34" s="119"/>
      <c r="AB34" s="115"/>
      <c r="AC34" s="115"/>
      <c r="AD34" s="115"/>
      <c r="AE34" s="120">
        <v>43533</v>
      </c>
      <c r="AF34" s="115"/>
      <c r="AG34" s="39"/>
      <c r="AH34" s="39"/>
      <c r="AI34" s="39"/>
      <c r="AJ34" s="39"/>
      <c r="AK34" s="39"/>
      <c r="AL34" s="39"/>
      <c r="AM34" s="39"/>
      <c r="AN34" s="43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</row>
    <row r="35" spans="1:246" s="48" customFormat="1" ht="33.75" customHeight="1" thickBot="1">
      <c r="A35" s="14"/>
      <c r="B35" s="19"/>
      <c r="C35" s="19"/>
      <c r="D35" s="19"/>
      <c r="E35" s="1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121"/>
      <c r="Y35" s="121"/>
      <c r="Z35" s="121"/>
      <c r="AA35" s="119"/>
      <c r="AB35" s="115"/>
      <c r="AC35" s="115"/>
      <c r="AD35" s="115"/>
      <c r="AE35" s="120">
        <v>43534</v>
      </c>
      <c r="AF35" s="115"/>
      <c r="AG35" s="39"/>
      <c r="AH35" s="39"/>
      <c r="AI35" s="39"/>
      <c r="AJ35" s="39"/>
      <c r="AK35" s="39"/>
      <c r="AL35" s="39"/>
      <c r="AM35" s="39"/>
      <c r="AN35" s="43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</row>
    <row r="36" spans="1:246" s="48" customFormat="1" ht="24" customHeight="1">
      <c r="A36" s="14"/>
      <c r="B36" s="202" t="s">
        <v>103</v>
      </c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4"/>
      <c r="X36" s="121"/>
      <c r="Y36" s="121"/>
      <c r="Z36" s="121"/>
      <c r="AA36" s="119"/>
      <c r="AB36" s="115"/>
      <c r="AC36" s="115"/>
      <c r="AD36" s="115"/>
      <c r="AE36" s="120">
        <v>43540</v>
      </c>
      <c r="AF36" s="115"/>
      <c r="AG36" s="39"/>
      <c r="AH36" s="39"/>
      <c r="AI36" s="39"/>
      <c r="AJ36" s="39"/>
      <c r="AK36" s="39"/>
      <c r="AL36" s="39"/>
      <c r="AM36" s="39"/>
      <c r="AN36" s="43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</row>
    <row r="37" spans="1:246" s="48" customFormat="1" ht="18.75" customHeight="1">
      <c r="A37" s="14"/>
      <c r="B37" s="218" t="s">
        <v>104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219"/>
      <c r="N37" s="191" t="s">
        <v>105</v>
      </c>
      <c r="O37" s="192"/>
      <c r="P37" s="192"/>
      <c r="Q37" s="192"/>
      <c r="R37" s="192"/>
      <c r="S37" s="192"/>
      <c r="T37" s="192"/>
      <c r="U37" s="192"/>
      <c r="V37" s="192"/>
      <c r="W37" s="193"/>
      <c r="X37" s="130"/>
      <c r="Y37" s="130"/>
      <c r="Z37" s="130" t="s">
        <v>106</v>
      </c>
      <c r="AA37" s="119"/>
      <c r="AB37" s="115"/>
      <c r="AC37" s="115"/>
      <c r="AD37" s="115"/>
      <c r="AE37" s="120">
        <v>43541</v>
      </c>
      <c r="AF37" s="115"/>
      <c r="AG37" s="39"/>
      <c r="AH37" s="39"/>
      <c r="AI37" s="39"/>
      <c r="AJ37" s="39"/>
      <c r="AK37" s="39"/>
      <c r="AL37" s="39"/>
      <c r="AM37" s="39"/>
      <c r="AN37" s="43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</row>
    <row r="38" spans="1:246" s="48" customFormat="1" ht="18.75" customHeight="1">
      <c r="A38" s="14"/>
      <c r="B38" s="234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235"/>
      <c r="N38" s="185"/>
      <c r="O38" s="186"/>
      <c r="P38" s="186"/>
      <c r="Q38" s="186"/>
      <c r="R38" s="186"/>
      <c r="S38" s="186"/>
      <c r="T38" s="186"/>
      <c r="U38" s="186"/>
      <c r="V38" s="186"/>
      <c r="W38" s="187"/>
      <c r="X38" s="131"/>
      <c r="Y38" s="131"/>
      <c r="Z38" s="131">
        <f t="shared" ref="Z38:Z57" si="0">E67*G67*I67*300</f>
        <v>0</v>
      </c>
      <c r="AA38" s="119"/>
      <c r="AB38" s="115"/>
      <c r="AC38" s="115"/>
      <c r="AD38" s="115"/>
      <c r="AE38" s="120">
        <v>43547</v>
      </c>
      <c r="AF38" s="115"/>
      <c r="AG38" s="39"/>
      <c r="AH38" s="39"/>
      <c r="AI38" s="39"/>
      <c r="AJ38" s="39"/>
      <c r="AK38" s="39"/>
      <c r="AL38" s="39"/>
      <c r="AM38" s="39"/>
      <c r="AN38" s="43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2"/>
      <c r="IL38" s="42"/>
    </row>
    <row r="39" spans="1:246" s="48" customFormat="1" ht="19.5" customHeight="1">
      <c r="A39" s="14"/>
      <c r="B39" s="218" t="s">
        <v>107</v>
      </c>
      <c r="C39" s="192"/>
      <c r="D39" s="192"/>
      <c r="E39" s="192"/>
      <c r="F39" s="192"/>
      <c r="G39" s="192"/>
      <c r="H39" s="192"/>
      <c r="I39" s="219"/>
      <c r="J39" s="194" t="s">
        <v>108</v>
      </c>
      <c r="K39" s="195"/>
      <c r="L39" s="196"/>
      <c r="M39" s="194" t="s">
        <v>109</v>
      </c>
      <c r="N39" s="192"/>
      <c r="O39" s="192"/>
      <c r="P39" s="192"/>
      <c r="Q39" s="192"/>
      <c r="R39" s="192"/>
      <c r="S39" s="192"/>
      <c r="T39" s="192"/>
      <c r="U39" s="192"/>
      <c r="V39" s="192"/>
      <c r="W39" s="193"/>
      <c r="X39" s="131"/>
      <c r="Y39" s="131"/>
      <c r="Z39" s="131">
        <f t="shared" si="0"/>
        <v>0</v>
      </c>
      <c r="AA39" s="119"/>
      <c r="AB39" s="115"/>
      <c r="AC39" s="115"/>
      <c r="AD39" s="115"/>
      <c r="AE39" s="120">
        <v>43548</v>
      </c>
      <c r="AF39" s="115"/>
      <c r="AG39" s="39"/>
      <c r="AH39" s="39"/>
      <c r="AI39" s="39"/>
      <c r="AJ39" s="39"/>
      <c r="AK39" s="39"/>
      <c r="AL39" s="39"/>
      <c r="AM39" s="39"/>
      <c r="AN39" s="43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</row>
    <row r="40" spans="1:246" s="48" customFormat="1" ht="19.5" customHeight="1">
      <c r="A40" s="14"/>
      <c r="B40" s="234"/>
      <c r="C40" s="186"/>
      <c r="D40" s="186"/>
      <c r="E40" s="186"/>
      <c r="F40" s="186"/>
      <c r="G40" s="186"/>
      <c r="H40" s="186"/>
      <c r="I40" s="235"/>
      <c r="J40" s="182" t="s">
        <v>8</v>
      </c>
      <c r="K40" s="183"/>
      <c r="L40" s="184"/>
      <c r="M40" s="188"/>
      <c r="N40" s="189"/>
      <c r="O40" s="189"/>
      <c r="P40" s="189"/>
      <c r="Q40" s="189"/>
      <c r="R40" s="189"/>
      <c r="S40" s="189"/>
      <c r="T40" s="189"/>
      <c r="U40" s="189"/>
      <c r="V40" s="189"/>
      <c r="W40" s="190"/>
      <c r="X40" s="131"/>
      <c r="Y40" s="131"/>
      <c r="Z40" s="131">
        <f t="shared" si="0"/>
        <v>0</v>
      </c>
      <c r="AA40" s="121"/>
      <c r="AB40" s="115"/>
      <c r="AC40" s="115"/>
      <c r="AD40" s="115"/>
      <c r="AE40" s="120">
        <v>43549</v>
      </c>
      <c r="AF40" s="115"/>
      <c r="AG40" s="39"/>
      <c r="AH40" s="39"/>
      <c r="AI40" s="39"/>
      <c r="AJ40" s="39"/>
      <c r="AK40" s="39"/>
      <c r="AL40" s="39"/>
      <c r="AM40" s="39"/>
      <c r="AN40" s="43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  <c r="II40" s="42"/>
      <c r="IJ40" s="42"/>
      <c r="IK40" s="42"/>
      <c r="IL40" s="42"/>
    </row>
    <row r="41" spans="1:246" s="48" customFormat="1" ht="19.5" customHeight="1">
      <c r="A41" s="14"/>
      <c r="B41" s="210" t="s">
        <v>110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2"/>
      <c r="X41" s="131"/>
      <c r="Y41" s="131"/>
      <c r="Z41" s="131">
        <f t="shared" si="0"/>
        <v>0</v>
      </c>
      <c r="AA41" s="121"/>
      <c r="AB41" s="115"/>
      <c r="AC41" s="115"/>
      <c r="AD41" s="115"/>
      <c r="AE41" s="120">
        <v>43550</v>
      </c>
      <c r="AF41" s="115"/>
      <c r="AG41" s="39"/>
      <c r="AH41" s="39"/>
      <c r="AI41" s="39"/>
      <c r="AJ41" s="39"/>
      <c r="AK41" s="39"/>
      <c r="AL41" s="39"/>
      <c r="AM41" s="39"/>
      <c r="AN41" s="43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  <c r="IH41" s="42"/>
      <c r="II41" s="42"/>
      <c r="IJ41" s="42"/>
      <c r="IK41" s="42"/>
      <c r="IL41" s="42"/>
    </row>
    <row r="42" spans="1:246" s="48" customFormat="1" ht="19.5" customHeight="1" thickBot="1">
      <c r="A42" s="14"/>
      <c r="B42" s="213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5"/>
      <c r="X42" s="131"/>
      <c r="Y42" s="131"/>
      <c r="Z42" s="131">
        <f t="shared" si="0"/>
        <v>0</v>
      </c>
      <c r="AA42" s="119"/>
      <c r="AB42" s="115"/>
      <c r="AC42" s="115"/>
      <c r="AD42" s="115"/>
      <c r="AE42" s="120">
        <v>43551</v>
      </c>
      <c r="AF42" s="115"/>
      <c r="AG42" s="39"/>
      <c r="AH42" s="39"/>
      <c r="AI42" s="39"/>
      <c r="AJ42" s="39"/>
      <c r="AK42" s="39"/>
      <c r="AL42" s="39"/>
      <c r="AM42" s="39"/>
      <c r="AN42" s="43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</row>
    <row r="43" spans="1:246" s="48" customFormat="1" ht="33.75" customHeight="1" thickBot="1">
      <c r="A43" s="14"/>
      <c r="B43" s="19"/>
      <c r="C43" s="19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131"/>
      <c r="Y43" s="131"/>
      <c r="Z43" s="131">
        <f t="shared" si="0"/>
        <v>0</v>
      </c>
      <c r="AA43" s="119"/>
      <c r="AB43" s="115"/>
      <c r="AC43" s="115"/>
      <c r="AD43" s="115"/>
      <c r="AE43" s="120">
        <v>43552</v>
      </c>
      <c r="AF43" s="115"/>
      <c r="AG43" s="39"/>
      <c r="AH43" s="39"/>
      <c r="AI43" s="39"/>
      <c r="AJ43" s="39"/>
      <c r="AK43" s="39"/>
      <c r="AL43" s="39"/>
      <c r="AM43" s="39"/>
      <c r="AN43" s="43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  <c r="IH43" s="42"/>
      <c r="II43" s="42"/>
      <c r="IJ43" s="42"/>
      <c r="IK43" s="42"/>
      <c r="IL43" s="42"/>
    </row>
    <row r="44" spans="1:246" s="48" customFormat="1" ht="19.5" customHeight="1">
      <c r="A44" s="14"/>
      <c r="B44" s="202" t="s">
        <v>111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4"/>
      <c r="X44" s="131"/>
      <c r="Y44" s="131"/>
      <c r="Z44" s="131">
        <f t="shared" si="0"/>
        <v>0</v>
      </c>
      <c r="AA44" s="119"/>
      <c r="AB44" s="115"/>
      <c r="AC44" s="115"/>
      <c r="AD44" s="115"/>
      <c r="AE44" s="120">
        <v>43553</v>
      </c>
      <c r="AF44" s="115"/>
      <c r="AG44" s="39"/>
      <c r="AH44" s="39"/>
      <c r="AI44" s="39"/>
      <c r="AJ44" s="39"/>
      <c r="AK44" s="39"/>
      <c r="AL44" s="39"/>
      <c r="AM44" s="39"/>
      <c r="AN44" s="43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  <c r="IH44" s="42"/>
      <c r="II44" s="42"/>
      <c r="IJ44" s="42"/>
      <c r="IK44" s="42"/>
      <c r="IL44" s="42"/>
    </row>
    <row r="45" spans="1:246" s="48" customFormat="1" ht="19.5" customHeight="1">
      <c r="A45" s="2"/>
      <c r="B45" s="62" t="s">
        <v>112</v>
      </c>
      <c r="C45" s="63"/>
      <c r="D45" s="64"/>
      <c r="E45" s="64"/>
      <c r="F45" s="65" t="s">
        <v>113</v>
      </c>
      <c r="G45" s="64"/>
      <c r="H45" s="63"/>
      <c r="I45" s="64"/>
      <c r="J45" s="64"/>
      <c r="K45" s="64"/>
      <c r="L45" s="65" t="s">
        <v>114</v>
      </c>
      <c r="M45" s="63"/>
      <c r="N45" s="64"/>
      <c r="O45" s="64"/>
      <c r="P45" s="64"/>
      <c r="Q45" s="64"/>
      <c r="R45" s="64"/>
      <c r="S45" s="64"/>
      <c r="T45" s="64"/>
      <c r="U45" s="64"/>
      <c r="V45" s="64"/>
      <c r="W45" s="66"/>
      <c r="X45" s="131"/>
      <c r="Y45" s="131"/>
      <c r="Z45" s="131">
        <f t="shared" si="0"/>
        <v>0</v>
      </c>
      <c r="AA45" s="121"/>
      <c r="AB45" s="115"/>
      <c r="AC45" s="115"/>
      <c r="AD45" s="115"/>
      <c r="AE45" s="120">
        <v>43554</v>
      </c>
      <c r="AF45" s="115"/>
      <c r="AG45" s="39"/>
      <c r="AH45" s="39"/>
      <c r="AI45" s="39"/>
      <c r="AJ45" s="39"/>
      <c r="AK45" s="39"/>
      <c r="AL45" s="39"/>
      <c r="AM45" s="39"/>
      <c r="AN45" s="43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</row>
    <row r="46" spans="1:246" s="48" customFormat="1" ht="19.5" customHeight="1" thickBot="1">
      <c r="A46" s="2"/>
      <c r="B46" s="216"/>
      <c r="C46" s="217"/>
      <c r="D46" s="217"/>
      <c r="E46" s="217"/>
      <c r="F46" s="28" t="str">
        <f>IFERROR((VLOOKUP(B46,AA4:AB15,2,0)),"")</f>
        <v/>
      </c>
      <c r="G46" s="29"/>
      <c r="H46" s="67"/>
      <c r="I46" s="108"/>
      <c r="J46" s="108"/>
      <c r="K46" s="108"/>
      <c r="L46" s="197" t="str">
        <f>IFERROR((IF((VLOOKUP(B46,AA4:AD15,4,0))="","",(VLOOKUP(B46,AA4:AD15,4,0)))),"")</f>
        <v/>
      </c>
      <c r="M46" s="198"/>
      <c r="N46" s="198"/>
      <c r="O46" s="198"/>
      <c r="P46" s="198"/>
      <c r="Q46" s="198"/>
      <c r="R46" s="100"/>
      <c r="S46" s="100"/>
      <c r="T46" s="100"/>
      <c r="U46" s="100"/>
      <c r="V46" s="100"/>
      <c r="W46" s="101"/>
      <c r="X46" s="131"/>
      <c r="Y46" s="131"/>
      <c r="Z46" s="131">
        <f t="shared" si="0"/>
        <v>0</v>
      </c>
      <c r="AA46" s="121"/>
      <c r="AB46" s="115"/>
      <c r="AC46" s="115"/>
      <c r="AD46" s="115"/>
      <c r="AE46" s="120">
        <v>43555</v>
      </c>
      <c r="AF46" s="115"/>
      <c r="AG46" s="39"/>
      <c r="AH46" s="39"/>
      <c r="AI46" s="39"/>
      <c r="AJ46" s="39"/>
      <c r="AK46" s="39"/>
      <c r="AL46" s="39"/>
      <c r="AM46" s="39"/>
      <c r="AN46" s="43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  <c r="IH46" s="42"/>
      <c r="II46" s="42"/>
      <c r="IJ46" s="42"/>
      <c r="IK46" s="42"/>
      <c r="IL46" s="42"/>
    </row>
    <row r="47" spans="1:246" s="48" customFormat="1" ht="22.5" customHeight="1">
      <c r="A47" s="2"/>
      <c r="B47" s="237" t="str">
        <f>IF(F46="","",IF(B40=F46,"Atenção! Não é permitido realizar Coleta FOB no mesmo município do Destino.",""))</f>
        <v/>
      </c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131"/>
      <c r="Y47" s="131"/>
      <c r="Z47" s="131">
        <f t="shared" si="0"/>
        <v>0</v>
      </c>
      <c r="AA47" s="121"/>
      <c r="AB47" s="115"/>
      <c r="AC47" s="115"/>
      <c r="AD47" s="115"/>
      <c r="AE47" s="120">
        <v>43561</v>
      </c>
      <c r="AF47" s="115"/>
      <c r="AG47" s="39"/>
      <c r="AH47" s="39"/>
      <c r="AI47" s="39"/>
      <c r="AJ47" s="39"/>
      <c r="AK47" s="39"/>
      <c r="AL47" s="39"/>
      <c r="AM47" s="39"/>
      <c r="AN47" s="43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2"/>
      <c r="IL47" s="42"/>
    </row>
    <row r="48" spans="1:246" s="48" customFormat="1" ht="19.5" customHeight="1" thickBot="1">
      <c r="A48" s="14"/>
      <c r="B48" s="19"/>
      <c r="C48" s="19"/>
      <c r="D48" s="19"/>
      <c r="E48" s="19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131"/>
      <c r="Y48" s="131"/>
      <c r="Z48" s="131">
        <f t="shared" si="0"/>
        <v>0</v>
      </c>
      <c r="AA48" s="121"/>
      <c r="AB48" s="115"/>
      <c r="AC48" s="115"/>
      <c r="AD48" s="115"/>
      <c r="AE48" s="120">
        <v>43562</v>
      </c>
      <c r="AF48" s="115"/>
      <c r="AG48" s="39"/>
      <c r="AH48" s="39"/>
      <c r="AI48" s="39"/>
      <c r="AJ48" s="39"/>
      <c r="AK48" s="39"/>
      <c r="AL48" s="39"/>
      <c r="AM48" s="39"/>
      <c r="AN48" s="43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</row>
    <row r="49" spans="1:253" s="48" customFormat="1" ht="10.5" customHeight="1">
      <c r="A49" s="14"/>
      <c r="B49" s="202" t="s">
        <v>115</v>
      </c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4"/>
      <c r="X49" s="131"/>
      <c r="Y49" s="131"/>
      <c r="Z49" s="131">
        <f t="shared" si="0"/>
        <v>0</v>
      </c>
      <c r="AA49" s="121"/>
      <c r="AB49" s="115"/>
      <c r="AC49" s="115"/>
      <c r="AD49" s="115"/>
      <c r="AE49" s="120">
        <v>43568</v>
      </c>
      <c r="AF49" s="115"/>
      <c r="AG49" s="39"/>
      <c r="AH49" s="39"/>
      <c r="AI49" s="39"/>
      <c r="AJ49" s="39"/>
      <c r="AK49" s="39"/>
      <c r="AL49" s="39"/>
      <c r="AM49" s="39"/>
      <c r="AN49" s="43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</row>
    <row r="50" spans="1:253" s="48" customFormat="1" ht="10.5" customHeight="1">
      <c r="A50" s="14"/>
      <c r="B50" s="236" t="s">
        <v>116</v>
      </c>
      <c r="C50" s="168"/>
      <c r="D50" s="168"/>
      <c r="E50" s="169"/>
      <c r="F50" s="167" t="s">
        <v>117</v>
      </c>
      <c r="G50" s="168"/>
      <c r="H50" s="168"/>
      <c r="I50" s="169"/>
      <c r="J50" s="167" t="s">
        <v>118</v>
      </c>
      <c r="K50" s="168"/>
      <c r="L50" s="168"/>
      <c r="M50" s="168"/>
      <c r="N50" s="169"/>
      <c r="O50" s="167" t="s">
        <v>119</v>
      </c>
      <c r="P50" s="168"/>
      <c r="Q50" s="168"/>
      <c r="R50" s="169"/>
      <c r="S50" s="167" t="s">
        <v>120</v>
      </c>
      <c r="T50" s="168"/>
      <c r="U50" s="168"/>
      <c r="V50" s="168"/>
      <c r="W50" s="220"/>
      <c r="X50" s="131"/>
      <c r="Y50" s="131"/>
      <c r="Z50" s="131">
        <f t="shared" si="0"/>
        <v>0</v>
      </c>
      <c r="AA50" s="121"/>
      <c r="AB50" s="115"/>
      <c r="AC50" s="115"/>
      <c r="AD50" s="115"/>
      <c r="AE50" s="120">
        <v>43569</v>
      </c>
      <c r="AF50" s="115"/>
      <c r="AG50" s="39"/>
      <c r="AH50" s="39"/>
      <c r="AI50" s="39"/>
      <c r="AJ50" s="39"/>
      <c r="AK50" s="39"/>
      <c r="AL50" s="39"/>
      <c r="AM50" s="39"/>
      <c r="AN50" s="43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</row>
    <row r="51" spans="1:253" s="48" customFormat="1" ht="19.5" customHeight="1">
      <c r="A51" s="14"/>
      <c r="B51" s="236"/>
      <c r="C51" s="168"/>
      <c r="D51" s="168"/>
      <c r="E51" s="169"/>
      <c r="F51" s="167"/>
      <c r="G51" s="168"/>
      <c r="H51" s="168"/>
      <c r="I51" s="169"/>
      <c r="J51" s="167"/>
      <c r="K51" s="168"/>
      <c r="L51" s="168"/>
      <c r="M51" s="168"/>
      <c r="N51" s="169"/>
      <c r="O51" s="167"/>
      <c r="P51" s="168"/>
      <c r="Q51" s="168"/>
      <c r="R51" s="169"/>
      <c r="S51" s="167"/>
      <c r="T51" s="168"/>
      <c r="U51" s="168"/>
      <c r="V51" s="168"/>
      <c r="W51" s="220"/>
      <c r="X51" s="131"/>
      <c r="Y51" s="131"/>
      <c r="Z51" s="131">
        <f t="shared" si="0"/>
        <v>0</v>
      </c>
      <c r="AA51" s="121"/>
      <c r="AB51" s="115"/>
      <c r="AC51" s="115"/>
      <c r="AD51" s="115"/>
      <c r="AE51" s="120">
        <v>43574</v>
      </c>
      <c r="AF51" s="115"/>
      <c r="AG51" s="39"/>
      <c r="AH51" s="39"/>
      <c r="AI51" s="39"/>
      <c r="AJ51" s="39"/>
      <c r="AK51" s="39"/>
      <c r="AL51" s="39"/>
      <c r="AM51" s="39"/>
      <c r="AN51" s="43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</row>
    <row r="52" spans="1:253" s="48" customFormat="1" ht="19.5" customHeight="1">
      <c r="A52" s="14"/>
      <c r="B52" s="176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8"/>
      <c r="T52" s="178"/>
      <c r="U52" s="178"/>
      <c r="V52" s="178"/>
      <c r="W52" s="179"/>
      <c r="X52" s="131"/>
      <c r="Y52" s="131"/>
      <c r="Z52" s="131">
        <f t="shared" si="0"/>
        <v>0</v>
      </c>
      <c r="AA52" s="121"/>
      <c r="AB52" s="115"/>
      <c r="AC52" s="115"/>
      <c r="AD52" s="115"/>
      <c r="AE52" s="120">
        <v>43575</v>
      </c>
      <c r="AF52" s="115"/>
      <c r="AG52" s="39"/>
      <c r="AH52" s="39"/>
      <c r="AI52" s="39"/>
      <c r="AJ52" s="39"/>
      <c r="AK52" s="39"/>
      <c r="AL52" s="39"/>
      <c r="AM52" s="39"/>
      <c r="AN52" s="43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  <c r="IH52" s="42"/>
      <c r="II52" s="42"/>
      <c r="IJ52" s="42"/>
      <c r="IK52" s="42"/>
      <c r="IL52" s="42"/>
    </row>
    <row r="53" spans="1:253" s="48" customFormat="1" ht="19.5" customHeight="1">
      <c r="A53" s="14"/>
      <c r="B53" s="176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8"/>
      <c r="T53" s="178"/>
      <c r="U53" s="178"/>
      <c r="V53" s="178"/>
      <c r="W53" s="179"/>
      <c r="X53" s="131"/>
      <c r="Y53" s="131"/>
      <c r="Z53" s="131">
        <f t="shared" si="0"/>
        <v>0</v>
      </c>
      <c r="AA53" s="121"/>
      <c r="AB53" s="115"/>
      <c r="AC53" s="115"/>
      <c r="AD53" s="115"/>
      <c r="AE53" s="120">
        <v>43576</v>
      </c>
      <c r="AF53" s="115"/>
      <c r="AG53" s="39"/>
      <c r="AH53" s="39"/>
      <c r="AI53" s="39"/>
      <c r="AJ53" s="39"/>
      <c r="AK53" s="39"/>
      <c r="AL53" s="39"/>
      <c r="AM53" s="39"/>
      <c r="AN53" s="43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</row>
    <row r="54" spans="1:253" s="48" customFormat="1" ht="19.5" customHeight="1">
      <c r="A54" s="14"/>
      <c r="B54" s="176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8"/>
      <c r="T54" s="178"/>
      <c r="U54" s="178"/>
      <c r="V54" s="178"/>
      <c r="W54" s="179"/>
      <c r="X54" s="131"/>
      <c r="Y54" s="131"/>
      <c r="Z54" s="131">
        <f t="shared" si="0"/>
        <v>0</v>
      </c>
      <c r="AA54" s="121"/>
      <c r="AB54" s="115"/>
      <c r="AC54" s="115"/>
      <c r="AD54" s="115"/>
      <c r="AE54" s="120">
        <v>43580</v>
      </c>
      <c r="AF54" s="115"/>
      <c r="AG54" s="39"/>
      <c r="AH54" s="39"/>
      <c r="AI54" s="39"/>
      <c r="AJ54" s="39"/>
      <c r="AK54" s="39"/>
      <c r="AL54" s="39"/>
      <c r="AM54" s="39"/>
      <c r="AN54" s="43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  <c r="IH54" s="42"/>
      <c r="II54" s="42"/>
      <c r="IJ54" s="42"/>
      <c r="IK54" s="42"/>
      <c r="IL54" s="42"/>
    </row>
    <row r="55" spans="1:253" s="48" customFormat="1" ht="19.5" customHeight="1">
      <c r="A55" s="14"/>
      <c r="B55" s="176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8"/>
      <c r="T55" s="178"/>
      <c r="U55" s="178"/>
      <c r="V55" s="178"/>
      <c r="W55" s="179"/>
      <c r="X55" s="131"/>
      <c r="Y55" s="131"/>
      <c r="Z55" s="131">
        <f t="shared" si="0"/>
        <v>0</v>
      </c>
      <c r="AA55" s="121"/>
      <c r="AB55" s="115"/>
      <c r="AC55" s="115"/>
      <c r="AD55" s="115"/>
      <c r="AE55" s="120">
        <v>43581</v>
      </c>
      <c r="AF55" s="115"/>
      <c r="AG55" s="39"/>
      <c r="AH55" s="39"/>
      <c r="AI55" s="39"/>
      <c r="AJ55" s="39"/>
      <c r="AK55" s="39"/>
      <c r="AL55" s="39"/>
      <c r="AM55" s="39"/>
      <c r="AN55" s="43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  <c r="IH55" s="42"/>
      <c r="II55" s="42"/>
      <c r="IJ55" s="42"/>
      <c r="IK55" s="42"/>
      <c r="IL55" s="42"/>
      <c r="IM55" s="42"/>
      <c r="IN55" s="42"/>
      <c r="IO55" s="42"/>
      <c r="IP55" s="42"/>
      <c r="IQ55" s="42"/>
      <c r="IR55" s="42"/>
      <c r="IS55" s="42"/>
    </row>
    <row r="56" spans="1:253" s="48" customFormat="1" ht="19.5" customHeight="1">
      <c r="A56" s="14"/>
      <c r="B56" s="176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8"/>
      <c r="T56" s="178"/>
      <c r="U56" s="178"/>
      <c r="V56" s="178"/>
      <c r="W56" s="179"/>
      <c r="X56" s="131"/>
      <c r="Y56" s="131"/>
      <c r="Z56" s="131">
        <f t="shared" si="0"/>
        <v>0</v>
      </c>
      <c r="AA56" s="121"/>
      <c r="AB56" s="115"/>
      <c r="AC56" s="115"/>
      <c r="AD56" s="115"/>
      <c r="AE56" s="120">
        <v>43582</v>
      </c>
      <c r="AF56" s="115"/>
      <c r="AG56" s="39"/>
      <c r="AH56" s="40"/>
      <c r="AI56" s="39"/>
      <c r="AJ56" s="39"/>
      <c r="AK56" s="39"/>
      <c r="AL56" s="39"/>
      <c r="AM56" s="39"/>
      <c r="AN56" s="43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  <c r="IH56" s="42"/>
      <c r="II56" s="42"/>
      <c r="IJ56" s="42"/>
      <c r="IK56" s="42"/>
      <c r="IL56" s="42"/>
      <c r="IM56" s="42"/>
      <c r="IN56" s="42"/>
      <c r="IO56" s="42"/>
      <c r="IP56" s="42"/>
      <c r="IQ56" s="42"/>
      <c r="IR56" s="42"/>
      <c r="IS56" s="42"/>
    </row>
    <row r="57" spans="1:253" s="48" customFormat="1" ht="19.5" customHeight="1">
      <c r="A57" s="14"/>
      <c r="B57" s="176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8"/>
      <c r="T57" s="178"/>
      <c r="U57" s="178"/>
      <c r="V57" s="178"/>
      <c r="W57" s="179"/>
      <c r="X57" s="131"/>
      <c r="Y57" s="131"/>
      <c r="Z57" s="131">
        <f t="shared" si="0"/>
        <v>0</v>
      </c>
      <c r="AA57" s="121"/>
      <c r="AB57" s="115"/>
      <c r="AC57" s="115"/>
      <c r="AD57" s="115"/>
      <c r="AE57" s="120">
        <v>43583</v>
      </c>
      <c r="AF57" s="115"/>
      <c r="AG57" s="39"/>
      <c r="AH57" s="40"/>
      <c r="AI57" s="39"/>
      <c r="AJ57" s="39"/>
      <c r="AK57" s="39"/>
      <c r="AL57" s="39"/>
      <c r="AM57" s="39"/>
      <c r="AN57" s="43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  <c r="IH57" s="42"/>
      <c r="II57" s="42"/>
      <c r="IJ57" s="42"/>
      <c r="IK57" s="42"/>
      <c r="IL57" s="42"/>
      <c r="IM57" s="42"/>
      <c r="IN57" s="42"/>
      <c r="IO57" s="42"/>
      <c r="IP57" s="42"/>
      <c r="IQ57" s="42"/>
      <c r="IR57" s="42"/>
      <c r="IS57" s="42"/>
    </row>
    <row r="58" spans="1:253" s="48" customFormat="1" ht="19.5" customHeight="1">
      <c r="A58" s="14"/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8"/>
      <c r="T58" s="178"/>
      <c r="U58" s="178"/>
      <c r="V58" s="178"/>
      <c r="W58" s="179"/>
      <c r="X58" s="121"/>
      <c r="Y58" s="121"/>
      <c r="Z58" s="121"/>
      <c r="AA58" s="119"/>
      <c r="AB58" s="115"/>
      <c r="AC58" s="115"/>
      <c r="AD58" s="115"/>
      <c r="AE58" s="120">
        <v>43584</v>
      </c>
      <c r="AF58" s="115"/>
      <c r="AG58" s="39"/>
      <c r="AH58" s="40"/>
      <c r="AI58" s="39"/>
      <c r="AJ58" s="39"/>
      <c r="AK58" s="39"/>
      <c r="AL58" s="39"/>
      <c r="AM58" s="39"/>
      <c r="AN58" s="43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</row>
    <row r="59" spans="1:253" s="48" customFormat="1" ht="15" customHeight="1">
      <c r="A59" s="14"/>
      <c r="B59" s="176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8"/>
      <c r="T59" s="178"/>
      <c r="U59" s="178"/>
      <c r="V59" s="178"/>
      <c r="W59" s="179"/>
      <c r="X59" s="121"/>
      <c r="Y59" s="121"/>
      <c r="Z59" s="121"/>
      <c r="AA59" s="119"/>
      <c r="AB59" s="115"/>
      <c r="AC59" s="115"/>
      <c r="AD59" s="115"/>
      <c r="AE59" s="120">
        <v>43585</v>
      </c>
      <c r="AF59" s="115"/>
      <c r="AG59" s="39"/>
      <c r="AH59" s="40"/>
      <c r="AI59" s="39"/>
      <c r="AJ59" s="39"/>
      <c r="AK59" s="39"/>
      <c r="AL59" s="39"/>
      <c r="AM59" s="39"/>
      <c r="AN59" s="43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</row>
    <row r="60" spans="1:253" s="48" customFormat="1" ht="21" customHeight="1">
      <c r="A60" s="14"/>
      <c r="B60" s="176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8"/>
      <c r="T60" s="178"/>
      <c r="U60" s="178"/>
      <c r="V60" s="178"/>
      <c r="W60" s="179"/>
      <c r="X60" s="119"/>
      <c r="Y60" s="119"/>
      <c r="Z60" s="119"/>
      <c r="AA60" s="119"/>
      <c r="AB60" s="115"/>
      <c r="AC60" s="115"/>
      <c r="AD60" s="115"/>
      <c r="AE60" s="120">
        <v>43586</v>
      </c>
      <c r="AF60" s="115"/>
      <c r="AG60" s="39"/>
      <c r="AH60" s="40"/>
      <c r="AI60" s="39"/>
      <c r="AJ60" s="39"/>
      <c r="AK60" s="39"/>
      <c r="AL60" s="39"/>
      <c r="AM60" s="39"/>
      <c r="AN60" s="43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</row>
    <row r="61" spans="1:253" s="48" customFormat="1" ht="18.75" customHeight="1" thickBot="1">
      <c r="A61" s="14"/>
      <c r="B61" s="154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6"/>
      <c r="T61" s="156"/>
      <c r="U61" s="156"/>
      <c r="V61" s="156"/>
      <c r="W61" s="157"/>
      <c r="X61" s="119"/>
      <c r="Y61" s="119"/>
      <c r="Z61" s="119"/>
      <c r="AA61" s="119"/>
      <c r="AB61" s="115"/>
      <c r="AC61" s="115"/>
      <c r="AD61" s="115"/>
      <c r="AE61" s="120">
        <v>43589</v>
      </c>
      <c r="AF61" s="115"/>
      <c r="AG61" s="39"/>
      <c r="AH61" s="40"/>
      <c r="AI61" s="39"/>
      <c r="AJ61" s="39"/>
      <c r="AK61" s="39"/>
      <c r="AL61" s="39"/>
      <c r="AM61" s="39"/>
      <c r="AN61" s="43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  <c r="IH61" s="42"/>
      <c r="II61" s="42"/>
      <c r="IJ61" s="42"/>
      <c r="IK61" s="42"/>
      <c r="IL61" s="42"/>
      <c r="IM61" s="42"/>
      <c r="IN61" s="42"/>
      <c r="IO61" s="42"/>
      <c r="IP61" s="42"/>
      <c r="IQ61" s="42"/>
      <c r="IR61" s="42"/>
      <c r="IS61" s="42"/>
    </row>
    <row r="62" spans="1:253" s="48" customFormat="1" ht="20.25" customHeight="1">
      <c r="A62" s="14"/>
      <c r="B62" s="19"/>
      <c r="C62" s="19"/>
      <c r="D62" s="19"/>
      <c r="E62" s="19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121"/>
      <c r="Y62" s="121"/>
      <c r="Z62" s="121"/>
      <c r="AA62" s="119"/>
      <c r="AB62" s="115"/>
      <c r="AC62" s="115"/>
      <c r="AD62" s="115"/>
      <c r="AE62" s="120">
        <v>43590</v>
      </c>
      <c r="AF62" s="115"/>
      <c r="AG62" s="39"/>
      <c r="AH62" s="39"/>
      <c r="AI62" s="39"/>
      <c r="AJ62" s="39"/>
      <c r="AK62" s="39"/>
      <c r="AL62" s="39"/>
      <c r="AM62" s="39"/>
      <c r="AN62" s="43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2"/>
      <c r="HY62" s="42"/>
      <c r="HZ62" s="42"/>
      <c r="IA62" s="42"/>
      <c r="IB62" s="42"/>
      <c r="IC62" s="42"/>
      <c r="ID62" s="42"/>
      <c r="IE62" s="42"/>
      <c r="IF62" s="42"/>
      <c r="IG62" s="42"/>
      <c r="IH62" s="42"/>
      <c r="II62" s="42"/>
      <c r="IJ62" s="42"/>
      <c r="IK62" s="42"/>
      <c r="IL62" s="42"/>
      <c r="IM62" s="42"/>
      <c r="IN62" s="42"/>
      <c r="IO62" s="42"/>
      <c r="IP62" s="42"/>
      <c r="IQ62" s="42"/>
      <c r="IR62" s="42"/>
      <c r="IS62" s="42"/>
    </row>
    <row r="63" spans="1:253" s="48" customFormat="1" ht="23.1" customHeight="1" thickBot="1">
      <c r="A63" s="14"/>
      <c r="B63" s="1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21"/>
      <c r="Y63" s="121"/>
      <c r="Z63" s="121"/>
      <c r="AA63" s="119"/>
      <c r="AB63" s="115"/>
      <c r="AC63" s="115"/>
      <c r="AD63" s="115"/>
      <c r="AE63" s="120">
        <v>43596</v>
      </c>
      <c r="AF63" s="115"/>
      <c r="AG63" s="39"/>
      <c r="AH63" s="39"/>
      <c r="AI63" s="39"/>
      <c r="AJ63" s="39"/>
      <c r="AK63" s="39"/>
      <c r="AL63" s="39"/>
      <c r="AM63" s="39"/>
      <c r="AN63" s="43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</row>
    <row r="64" spans="1:253" s="48" customFormat="1" ht="30.75" customHeight="1" thickBot="1">
      <c r="A64" s="14"/>
      <c r="B64" s="207" t="s">
        <v>121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9"/>
      <c r="X64" s="121"/>
      <c r="Y64" s="121"/>
      <c r="Z64" s="121"/>
      <c r="AA64" s="119"/>
      <c r="AB64" s="115"/>
      <c r="AC64" s="115"/>
      <c r="AD64" s="115"/>
      <c r="AE64" s="120">
        <v>43597</v>
      </c>
      <c r="AF64" s="115"/>
      <c r="AG64" s="39"/>
      <c r="AH64" s="39"/>
      <c r="AI64" s="39"/>
      <c r="AJ64" s="39"/>
      <c r="AK64" s="39"/>
      <c r="AL64" s="39"/>
      <c r="AM64" s="39"/>
      <c r="AN64" s="43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  <c r="IH64" s="42"/>
      <c r="II64" s="42"/>
      <c r="IJ64" s="42"/>
      <c r="IK64" s="42"/>
      <c r="IL64" s="42"/>
      <c r="IM64" s="42"/>
      <c r="IN64" s="42"/>
      <c r="IO64" s="42"/>
      <c r="IP64" s="42"/>
      <c r="IQ64" s="42"/>
      <c r="IR64" s="42"/>
      <c r="IS64" s="42"/>
    </row>
    <row r="65" spans="1:253" s="48" customFormat="1" ht="23.1" customHeight="1">
      <c r="A65" s="14"/>
      <c r="B65" s="158" t="s">
        <v>122</v>
      </c>
      <c r="C65" s="159"/>
      <c r="D65" s="160"/>
      <c r="E65" s="164" t="s">
        <v>123</v>
      </c>
      <c r="F65" s="162"/>
      <c r="G65" s="162"/>
      <c r="H65" s="162"/>
      <c r="I65" s="162"/>
      <c r="J65" s="162"/>
      <c r="K65" s="162"/>
      <c r="L65" s="163"/>
      <c r="M65" s="167" t="s">
        <v>124</v>
      </c>
      <c r="N65" s="169"/>
      <c r="O65" s="167" t="s">
        <v>125</v>
      </c>
      <c r="P65" s="168"/>
      <c r="Q65" s="172" t="s">
        <v>126</v>
      </c>
      <c r="R65" s="172"/>
      <c r="S65" s="172"/>
      <c r="T65" s="172"/>
      <c r="U65" s="172"/>
      <c r="V65" s="172"/>
      <c r="W65" s="173"/>
      <c r="X65" s="121"/>
      <c r="Y65" s="121"/>
      <c r="Z65" s="121"/>
      <c r="AA65" s="119"/>
      <c r="AB65" s="115"/>
      <c r="AC65" s="115"/>
      <c r="AD65" s="115"/>
      <c r="AE65" s="120">
        <v>43603</v>
      </c>
      <c r="AF65" s="115"/>
      <c r="AG65" s="39"/>
      <c r="AH65" s="39"/>
      <c r="AI65" s="39"/>
      <c r="AJ65" s="39"/>
      <c r="AK65" s="39"/>
      <c r="AL65" s="39"/>
      <c r="AM65" s="39"/>
      <c r="AN65" s="43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42"/>
      <c r="GI65" s="42"/>
      <c r="GJ65" s="42"/>
      <c r="GK65" s="4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2"/>
      <c r="IF65" s="42"/>
      <c r="IG65" s="42"/>
      <c r="IH65" s="42"/>
      <c r="II65" s="42"/>
      <c r="IJ65" s="42"/>
      <c r="IK65" s="42"/>
      <c r="IL65" s="42"/>
      <c r="IM65" s="42"/>
      <c r="IN65" s="42"/>
      <c r="IO65" s="42"/>
      <c r="IP65" s="42"/>
      <c r="IQ65" s="42"/>
      <c r="IR65" s="42"/>
      <c r="IS65" s="42"/>
    </row>
    <row r="66" spans="1:253" s="48" customFormat="1" ht="18.75" customHeight="1">
      <c r="A66" s="14"/>
      <c r="B66" s="161"/>
      <c r="C66" s="162"/>
      <c r="D66" s="163"/>
      <c r="E66" s="165" t="s">
        <v>127</v>
      </c>
      <c r="F66" s="166"/>
      <c r="G66" s="165" t="s">
        <v>128</v>
      </c>
      <c r="H66" s="166"/>
      <c r="I66" s="165" t="s">
        <v>129</v>
      </c>
      <c r="J66" s="166"/>
      <c r="K66" s="165" t="s">
        <v>130</v>
      </c>
      <c r="L66" s="166"/>
      <c r="M66" s="170"/>
      <c r="N66" s="171"/>
      <c r="O66" s="167"/>
      <c r="P66" s="168"/>
      <c r="Q66" s="174"/>
      <c r="R66" s="174"/>
      <c r="S66" s="174"/>
      <c r="T66" s="174"/>
      <c r="U66" s="174"/>
      <c r="V66" s="174"/>
      <c r="W66" s="175"/>
      <c r="X66" s="121"/>
      <c r="Y66" s="121"/>
      <c r="Z66" s="121"/>
      <c r="AA66" s="119"/>
      <c r="AB66" s="115"/>
      <c r="AC66" s="115"/>
      <c r="AD66" s="115"/>
      <c r="AE66" s="120">
        <v>43604</v>
      </c>
      <c r="AF66" s="115"/>
      <c r="AG66" s="39"/>
      <c r="AH66" s="39"/>
      <c r="AI66" s="39"/>
      <c r="AJ66" s="39"/>
      <c r="AK66" s="39"/>
      <c r="AL66" s="39"/>
      <c r="AM66" s="39"/>
      <c r="AN66" s="43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  <c r="IH66" s="42"/>
      <c r="II66" s="42"/>
      <c r="IJ66" s="42"/>
      <c r="IK66" s="42"/>
      <c r="IL66" s="42"/>
      <c r="IM66" s="42"/>
      <c r="IN66" s="42"/>
      <c r="IO66" s="42"/>
      <c r="IP66" s="42"/>
      <c r="IQ66" s="42"/>
      <c r="IR66" s="42"/>
      <c r="IS66" s="42"/>
    </row>
    <row r="67" spans="1:253" s="48" customFormat="1" ht="18.75" customHeight="1">
      <c r="A67" s="14"/>
      <c r="B67" s="142"/>
      <c r="C67" s="143"/>
      <c r="D67" s="144"/>
      <c r="E67" s="60"/>
      <c r="F67" s="61"/>
      <c r="G67" s="60"/>
      <c r="H67" s="61"/>
      <c r="I67" s="60"/>
      <c r="J67" s="61"/>
      <c r="K67" s="74"/>
      <c r="L67" s="61"/>
      <c r="M67" s="60"/>
      <c r="N67" s="61"/>
      <c r="O67" s="141"/>
      <c r="P67" s="141"/>
      <c r="Q67" s="141"/>
      <c r="R67" s="141"/>
      <c r="S67" s="141"/>
      <c r="T67" s="141"/>
      <c r="U67" s="141"/>
      <c r="V67" s="141"/>
      <c r="W67" s="151"/>
      <c r="X67" s="121"/>
      <c r="Y67" s="121">
        <f>M67*O67</f>
        <v>0</v>
      </c>
      <c r="Z67" s="121"/>
      <c r="AA67" s="115"/>
      <c r="AB67" s="115"/>
      <c r="AC67" s="115"/>
      <c r="AD67" s="115"/>
      <c r="AE67" s="120">
        <v>43610</v>
      </c>
      <c r="AF67" s="115"/>
      <c r="AG67" s="39"/>
      <c r="AH67" s="39"/>
      <c r="AI67" s="39"/>
      <c r="AJ67" s="39"/>
      <c r="AK67" s="39"/>
      <c r="AL67" s="39"/>
      <c r="AM67" s="39"/>
      <c r="AN67" s="43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</row>
    <row r="68" spans="1:253" s="48" customFormat="1" ht="18.75" customHeight="1">
      <c r="A68" s="14"/>
      <c r="B68" s="142"/>
      <c r="C68" s="143"/>
      <c r="D68" s="144"/>
      <c r="E68" s="60"/>
      <c r="F68" s="61"/>
      <c r="G68" s="60"/>
      <c r="H68" s="61"/>
      <c r="I68" s="60"/>
      <c r="J68" s="61"/>
      <c r="K68" s="74"/>
      <c r="L68" s="61"/>
      <c r="M68" s="60"/>
      <c r="N68" s="61"/>
      <c r="O68" s="141"/>
      <c r="P68" s="141"/>
      <c r="Q68" s="141"/>
      <c r="R68" s="141"/>
      <c r="S68" s="141"/>
      <c r="T68" s="141"/>
      <c r="U68" s="141"/>
      <c r="V68" s="141"/>
      <c r="W68" s="151"/>
      <c r="X68" s="121"/>
      <c r="Y68" s="121">
        <f t="shared" ref="Y68:Y86" si="1">M68*O68</f>
        <v>0</v>
      </c>
      <c r="Z68" s="121"/>
      <c r="AA68" s="115"/>
      <c r="AB68" s="115"/>
      <c r="AC68" s="115"/>
      <c r="AD68" s="115"/>
      <c r="AE68" s="120">
        <v>43611</v>
      </c>
      <c r="AF68" s="115"/>
      <c r="AG68" s="39"/>
      <c r="AH68" s="39"/>
      <c r="AI68" s="39"/>
      <c r="AJ68" s="39"/>
      <c r="AK68" s="39"/>
      <c r="AL68" s="39"/>
      <c r="AM68" s="39"/>
      <c r="AN68" s="43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</row>
    <row r="69" spans="1:253" ht="18.75" customHeight="1">
      <c r="A69" s="14"/>
      <c r="B69" s="142"/>
      <c r="C69" s="143"/>
      <c r="D69" s="144"/>
      <c r="E69" s="60"/>
      <c r="F69" s="61"/>
      <c r="G69" s="60"/>
      <c r="H69" s="61"/>
      <c r="I69" s="60"/>
      <c r="J69" s="61"/>
      <c r="K69" s="74"/>
      <c r="L69" s="61"/>
      <c r="M69" s="60"/>
      <c r="N69" s="61"/>
      <c r="O69" s="141"/>
      <c r="P69" s="141"/>
      <c r="Q69" s="141"/>
      <c r="R69" s="141"/>
      <c r="S69" s="141"/>
      <c r="T69" s="141"/>
      <c r="U69" s="141"/>
      <c r="V69" s="141"/>
      <c r="W69" s="151"/>
      <c r="X69" s="121"/>
      <c r="Y69" s="121">
        <f t="shared" si="1"/>
        <v>0</v>
      </c>
      <c r="Z69" s="121"/>
      <c r="AE69" s="120">
        <v>43612</v>
      </c>
      <c r="AH69" s="39"/>
    </row>
    <row r="70" spans="1:253" ht="18.75" customHeight="1">
      <c r="A70" s="14"/>
      <c r="B70" s="142"/>
      <c r="C70" s="143"/>
      <c r="D70" s="144"/>
      <c r="E70" s="60"/>
      <c r="F70" s="61"/>
      <c r="G70" s="60"/>
      <c r="H70" s="61"/>
      <c r="I70" s="60"/>
      <c r="J70" s="61"/>
      <c r="K70" s="74"/>
      <c r="L70" s="61"/>
      <c r="M70" s="60"/>
      <c r="N70" s="61"/>
      <c r="O70" s="141"/>
      <c r="P70" s="141"/>
      <c r="Q70" s="141"/>
      <c r="R70" s="141"/>
      <c r="S70" s="141"/>
      <c r="T70" s="141"/>
      <c r="U70" s="141"/>
      <c r="V70" s="141"/>
      <c r="W70" s="151"/>
      <c r="X70" s="121"/>
      <c r="Y70" s="121">
        <f t="shared" si="1"/>
        <v>0</v>
      </c>
      <c r="Z70" s="121"/>
      <c r="AE70" s="120">
        <v>43613</v>
      </c>
      <c r="AH70" s="39"/>
    </row>
    <row r="71" spans="1:253" ht="18.75" customHeight="1">
      <c r="A71" s="14"/>
      <c r="B71" s="142"/>
      <c r="C71" s="143"/>
      <c r="D71" s="144"/>
      <c r="E71" s="60"/>
      <c r="F71" s="61"/>
      <c r="G71" s="60"/>
      <c r="H71" s="61"/>
      <c r="I71" s="60"/>
      <c r="J71" s="61"/>
      <c r="K71" s="74"/>
      <c r="L71" s="61"/>
      <c r="M71" s="60"/>
      <c r="N71" s="61"/>
      <c r="O71" s="141"/>
      <c r="P71" s="141"/>
      <c r="Q71" s="141"/>
      <c r="R71" s="141"/>
      <c r="S71" s="141"/>
      <c r="T71" s="141"/>
      <c r="U71" s="141"/>
      <c r="V71" s="141"/>
      <c r="W71" s="151"/>
      <c r="X71" s="121"/>
      <c r="Y71" s="121">
        <f t="shared" si="1"/>
        <v>0</v>
      </c>
      <c r="Z71" s="121"/>
      <c r="AE71" s="120">
        <v>43614</v>
      </c>
      <c r="AH71" s="39"/>
    </row>
    <row r="72" spans="1:253" ht="18.75" customHeight="1">
      <c r="A72" s="14"/>
      <c r="B72" s="142"/>
      <c r="C72" s="143"/>
      <c r="D72" s="144"/>
      <c r="E72" s="60"/>
      <c r="F72" s="61"/>
      <c r="G72" s="60"/>
      <c r="H72" s="61"/>
      <c r="I72" s="60"/>
      <c r="J72" s="61"/>
      <c r="K72" s="74"/>
      <c r="L72" s="61"/>
      <c r="M72" s="60"/>
      <c r="N72" s="61"/>
      <c r="O72" s="141"/>
      <c r="P72" s="141"/>
      <c r="Q72" s="141"/>
      <c r="R72" s="141"/>
      <c r="S72" s="141"/>
      <c r="T72" s="141"/>
      <c r="U72" s="141"/>
      <c r="V72" s="141"/>
      <c r="W72" s="151"/>
      <c r="X72" s="121"/>
      <c r="Y72" s="121">
        <f t="shared" si="1"/>
        <v>0</v>
      </c>
      <c r="Z72" s="121"/>
      <c r="AE72" s="120">
        <v>43615</v>
      </c>
      <c r="AH72" s="39"/>
    </row>
    <row r="73" spans="1:253" ht="18.75" customHeight="1">
      <c r="A73" s="14"/>
      <c r="B73" s="142"/>
      <c r="C73" s="143"/>
      <c r="D73" s="144"/>
      <c r="E73" s="60"/>
      <c r="F73" s="61"/>
      <c r="G73" s="60"/>
      <c r="H73" s="61"/>
      <c r="I73" s="60"/>
      <c r="J73" s="61"/>
      <c r="K73" s="74"/>
      <c r="L73" s="61"/>
      <c r="M73" s="60"/>
      <c r="N73" s="61"/>
      <c r="O73" s="141"/>
      <c r="P73" s="141"/>
      <c r="Q73" s="141"/>
      <c r="R73" s="141"/>
      <c r="S73" s="141"/>
      <c r="T73" s="141"/>
      <c r="U73" s="141"/>
      <c r="V73" s="141"/>
      <c r="W73" s="151"/>
      <c r="X73" s="121"/>
      <c r="Y73" s="121">
        <f t="shared" si="1"/>
        <v>0</v>
      </c>
      <c r="Z73" s="121"/>
      <c r="AE73" s="120">
        <v>43616</v>
      </c>
      <c r="AH73" s="39"/>
    </row>
    <row r="74" spans="1:253" ht="18.75" customHeight="1">
      <c r="A74" s="14"/>
      <c r="B74" s="142"/>
      <c r="C74" s="143"/>
      <c r="D74" s="144"/>
      <c r="E74" s="60"/>
      <c r="F74" s="61" t="str">
        <f t="shared" ref="F74:F86" si="2">IF(E74="","","m")</f>
        <v/>
      </c>
      <c r="G74" s="60"/>
      <c r="H74" s="61" t="str">
        <f t="shared" ref="H74:H86" si="3">IF(G74="","","m")</f>
        <v/>
      </c>
      <c r="I74" s="60"/>
      <c r="J74" s="61" t="str">
        <f t="shared" ref="J74:J86" si="4">IF(I74="","","m")</f>
        <v/>
      </c>
      <c r="K74" s="74" t="str">
        <f t="shared" ref="K74:K86" si="5">IF((E74*G74*I74)=0,"",(E74*G74*I74))</f>
        <v/>
      </c>
      <c r="L74" s="61" t="str">
        <f t="shared" ref="L74:L86" si="6">IF(K74="","","m³")</f>
        <v/>
      </c>
      <c r="M74" s="60"/>
      <c r="N74" s="61" t="str">
        <f t="shared" ref="N74:N86" si="7">IF(M74="","","kg")</f>
        <v/>
      </c>
      <c r="O74" s="141"/>
      <c r="P74" s="141"/>
      <c r="Q74" s="141"/>
      <c r="R74" s="141"/>
      <c r="S74" s="141"/>
      <c r="T74" s="141"/>
      <c r="U74" s="141"/>
      <c r="V74" s="141"/>
      <c r="W74" s="151"/>
      <c r="X74" s="121"/>
      <c r="Y74" s="121">
        <f t="shared" si="1"/>
        <v>0</v>
      </c>
      <c r="Z74" s="121"/>
      <c r="AE74" s="120">
        <v>43617</v>
      </c>
      <c r="AH74" s="39"/>
    </row>
    <row r="75" spans="1:253" ht="18.75" customHeight="1">
      <c r="A75" s="14"/>
      <c r="B75" s="142"/>
      <c r="C75" s="143"/>
      <c r="D75" s="144"/>
      <c r="E75" s="60"/>
      <c r="F75" s="61" t="str">
        <f t="shared" si="2"/>
        <v/>
      </c>
      <c r="G75" s="60"/>
      <c r="H75" s="61" t="str">
        <f t="shared" si="3"/>
        <v/>
      </c>
      <c r="I75" s="60"/>
      <c r="J75" s="61" t="str">
        <f t="shared" si="4"/>
        <v/>
      </c>
      <c r="K75" s="74" t="str">
        <f t="shared" si="5"/>
        <v/>
      </c>
      <c r="L75" s="61" t="str">
        <f t="shared" si="6"/>
        <v/>
      </c>
      <c r="M75" s="60"/>
      <c r="N75" s="61" t="str">
        <f t="shared" si="7"/>
        <v/>
      </c>
      <c r="O75" s="141"/>
      <c r="P75" s="141"/>
      <c r="Q75" s="141"/>
      <c r="R75" s="141"/>
      <c r="S75" s="141"/>
      <c r="T75" s="141"/>
      <c r="U75" s="141"/>
      <c r="V75" s="141"/>
      <c r="W75" s="151"/>
      <c r="X75" s="121"/>
      <c r="Y75" s="121">
        <f t="shared" si="1"/>
        <v>0</v>
      </c>
      <c r="Z75" s="121"/>
      <c r="AE75" s="120">
        <v>43618</v>
      </c>
      <c r="AH75" s="39"/>
    </row>
    <row r="76" spans="1:253" ht="18.75" customHeight="1">
      <c r="A76" s="14"/>
      <c r="B76" s="142"/>
      <c r="C76" s="143"/>
      <c r="D76" s="144"/>
      <c r="E76" s="60"/>
      <c r="F76" s="61" t="str">
        <f t="shared" si="2"/>
        <v/>
      </c>
      <c r="G76" s="60"/>
      <c r="H76" s="61" t="str">
        <f t="shared" si="3"/>
        <v/>
      </c>
      <c r="I76" s="60"/>
      <c r="J76" s="61" t="str">
        <f t="shared" si="4"/>
        <v/>
      </c>
      <c r="K76" s="74" t="str">
        <f t="shared" si="5"/>
        <v/>
      </c>
      <c r="L76" s="61" t="str">
        <f t="shared" si="6"/>
        <v/>
      </c>
      <c r="M76" s="60"/>
      <c r="N76" s="61" t="str">
        <f t="shared" si="7"/>
        <v/>
      </c>
      <c r="O76" s="141"/>
      <c r="P76" s="141"/>
      <c r="Q76" s="141"/>
      <c r="R76" s="141"/>
      <c r="S76" s="141"/>
      <c r="T76" s="141"/>
      <c r="U76" s="141"/>
      <c r="V76" s="141"/>
      <c r="W76" s="151"/>
      <c r="X76" s="119"/>
      <c r="Y76" s="119">
        <f t="shared" si="1"/>
        <v>0</v>
      </c>
      <c r="Z76" s="119"/>
      <c r="AE76" s="120">
        <v>43624</v>
      </c>
      <c r="AH76" s="39"/>
    </row>
    <row r="77" spans="1:253" ht="18.75" customHeight="1">
      <c r="A77" s="14"/>
      <c r="B77" s="142"/>
      <c r="C77" s="143"/>
      <c r="D77" s="144"/>
      <c r="E77" s="60"/>
      <c r="F77" s="61" t="str">
        <f t="shared" si="2"/>
        <v/>
      </c>
      <c r="G77" s="60"/>
      <c r="H77" s="61" t="str">
        <f t="shared" si="3"/>
        <v/>
      </c>
      <c r="I77" s="60"/>
      <c r="J77" s="61" t="str">
        <f t="shared" si="4"/>
        <v/>
      </c>
      <c r="K77" s="74" t="str">
        <f t="shared" si="5"/>
        <v/>
      </c>
      <c r="L77" s="61" t="str">
        <f t="shared" si="6"/>
        <v/>
      </c>
      <c r="M77" s="60"/>
      <c r="N77" s="61" t="str">
        <f t="shared" si="7"/>
        <v/>
      </c>
      <c r="O77" s="141"/>
      <c r="P77" s="141"/>
      <c r="Q77" s="141"/>
      <c r="R77" s="141"/>
      <c r="S77" s="141"/>
      <c r="T77" s="141"/>
      <c r="U77" s="141"/>
      <c r="V77" s="141"/>
      <c r="W77" s="151"/>
      <c r="X77" s="119"/>
      <c r="Y77" s="119">
        <f t="shared" si="1"/>
        <v>0</v>
      </c>
      <c r="Z77" s="119"/>
      <c r="AE77" s="120">
        <v>43625</v>
      </c>
      <c r="AH77" s="39"/>
    </row>
    <row r="78" spans="1:253" ht="18.75" customHeight="1">
      <c r="A78" s="14"/>
      <c r="B78" s="142"/>
      <c r="C78" s="143"/>
      <c r="D78" s="144"/>
      <c r="E78" s="60"/>
      <c r="F78" s="61" t="str">
        <f t="shared" si="2"/>
        <v/>
      </c>
      <c r="G78" s="60"/>
      <c r="H78" s="61" t="str">
        <f t="shared" si="3"/>
        <v/>
      </c>
      <c r="I78" s="60"/>
      <c r="J78" s="61" t="str">
        <f t="shared" si="4"/>
        <v/>
      </c>
      <c r="K78" s="74" t="str">
        <f t="shared" si="5"/>
        <v/>
      </c>
      <c r="L78" s="61" t="str">
        <f t="shared" si="6"/>
        <v/>
      </c>
      <c r="M78" s="60"/>
      <c r="N78" s="61" t="str">
        <f t="shared" si="7"/>
        <v/>
      </c>
      <c r="O78" s="141"/>
      <c r="P78" s="141"/>
      <c r="Q78" s="141"/>
      <c r="R78" s="141"/>
      <c r="S78" s="141"/>
      <c r="T78" s="141"/>
      <c r="U78" s="141"/>
      <c r="V78" s="141"/>
      <c r="W78" s="151"/>
      <c r="X78" s="119"/>
      <c r="Y78" s="119">
        <f t="shared" si="1"/>
        <v>0</v>
      </c>
      <c r="Z78" s="119"/>
      <c r="AE78" s="120">
        <v>43631</v>
      </c>
      <c r="AH78" s="39"/>
    </row>
    <row r="79" spans="1:253" ht="18.75" customHeight="1">
      <c r="A79" s="14"/>
      <c r="B79" s="142"/>
      <c r="C79" s="143"/>
      <c r="D79" s="144"/>
      <c r="E79" s="60"/>
      <c r="F79" s="61" t="str">
        <f t="shared" si="2"/>
        <v/>
      </c>
      <c r="G79" s="60"/>
      <c r="H79" s="61" t="str">
        <f t="shared" si="3"/>
        <v/>
      </c>
      <c r="I79" s="60"/>
      <c r="J79" s="61" t="str">
        <f t="shared" si="4"/>
        <v/>
      </c>
      <c r="K79" s="74" t="str">
        <f t="shared" si="5"/>
        <v/>
      </c>
      <c r="L79" s="61" t="str">
        <f t="shared" si="6"/>
        <v/>
      </c>
      <c r="M79" s="60"/>
      <c r="N79" s="61" t="str">
        <f t="shared" si="7"/>
        <v/>
      </c>
      <c r="O79" s="141"/>
      <c r="P79" s="141"/>
      <c r="Q79" s="141"/>
      <c r="R79" s="141"/>
      <c r="S79" s="141"/>
      <c r="T79" s="141"/>
      <c r="U79" s="141"/>
      <c r="V79" s="141"/>
      <c r="W79" s="151"/>
      <c r="X79" s="119"/>
      <c r="Y79" s="119">
        <f t="shared" si="1"/>
        <v>0</v>
      </c>
      <c r="Z79" s="119"/>
      <c r="AE79" s="120">
        <v>43632</v>
      </c>
      <c r="AH79" s="39"/>
    </row>
    <row r="80" spans="1:253" ht="18.75" customHeight="1">
      <c r="A80" s="14"/>
      <c r="B80" s="142"/>
      <c r="C80" s="143"/>
      <c r="D80" s="144"/>
      <c r="E80" s="60"/>
      <c r="F80" s="61" t="str">
        <f t="shared" si="2"/>
        <v/>
      </c>
      <c r="G80" s="60"/>
      <c r="H80" s="61" t="str">
        <f t="shared" si="3"/>
        <v/>
      </c>
      <c r="I80" s="60"/>
      <c r="J80" s="61" t="str">
        <f t="shared" si="4"/>
        <v/>
      </c>
      <c r="K80" s="74" t="str">
        <f t="shared" si="5"/>
        <v/>
      </c>
      <c r="L80" s="61" t="str">
        <f t="shared" si="6"/>
        <v/>
      </c>
      <c r="M80" s="60"/>
      <c r="N80" s="61" t="str">
        <f t="shared" si="7"/>
        <v/>
      </c>
      <c r="O80" s="141"/>
      <c r="P80" s="141"/>
      <c r="Q80" s="141"/>
      <c r="R80" s="141"/>
      <c r="S80" s="141"/>
      <c r="T80" s="141"/>
      <c r="U80" s="141"/>
      <c r="V80" s="141"/>
      <c r="W80" s="151"/>
      <c r="X80" s="119"/>
      <c r="Y80" s="119">
        <f t="shared" si="1"/>
        <v>0</v>
      </c>
      <c r="Z80" s="119"/>
      <c r="AE80" s="120">
        <v>43636</v>
      </c>
      <c r="AH80" s="39"/>
    </row>
    <row r="81" spans="1:253" ht="18.75" customHeight="1">
      <c r="A81" s="14"/>
      <c r="B81" s="142"/>
      <c r="C81" s="143"/>
      <c r="D81" s="144"/>
      <c r="E81" s="60"/>
      <c r="F81" s="61" t="str">
        <f t="shared" si="2"/>
        <v/>
      </c>
      <c r="G81" s="60"/>
      <c r="H81" s="61" t="str">
        <f t="shared" si="3"/>
        <v/>
      </c>
      <c r="I81" s="60"/>
      <c r="J81" s="61" t="str">
        <f t="shared" si="4"/>
        <v/>
      </c>
      <c r="K81" s="74" t="str">
        <f t="shared" si="5"/>
        <v/>
      </c>
      <c r="L81" s="61" t="str">
        <f t="shared" si="6"/>
        <v/>
      </c>
      <c r="M81" s="60"/>
      <c r="N81" s="61" t="str">
        <f t="shared" si="7"/>
        <v/>
      </c>
      <c r="O81" s="141"/>
      <c r="P81" s="141"/>
      <c r="Q81" s="141"/>
      <c r="R81" s="141"/>
      <c r="S81" s="141"/>
      <c r="T81" s="141"/>
      <c r="U81" s="141"/>
      <c r="V81" s="141"/>
      <c r="W81" s="151"/>
      <c r="X81" s="119"/>
      <c r="Y81" s="119">
        <f t="shared" si="1"/>
        <v>0</v>
      </c>
      <c r="Z81" s="119"/>
      <c r="AE81" s="120">
        <v>43637</v>
      </c>
      <c r="AH81" s="39"/>
    </row>
    <row r="82" spans="1:253" ht="18.75" customHeight="1">
      <c r="A82" s="14"/>
      <c r="B82" s="142"/>
      <c r="C82" s="143"/>
      <c r="D82" s="144"/>
      <c r="E82" s="60"/>
      <c r="F82" s="61" t="str">
        <f t="shared" si="2"/>
        <v/>
      </c>
      <c r="G82" s="60"/>
      <c r="H82" s="61" t="str">
        <f t="shared" si="3"/>
        <v/>
      </c>
      <c r="I82" s="60"/>
      <c r="J82" s="61" t="str">
        <f t="shared" si="4"/>
        <v/>
      </c>
      <c r="K82" s="74" t="str">
        <f t="shared" si="5"/>
        <v/>
      </c>
      <c r="L82" s="61" t="str">
        <f t="shared" si="6"/>
        <v/>
      </c>
      <c r="M82" s="60"/>
      <c r="N82" s="61" t="str">
        <f t="shared" si="7"/>
        <v/>
      </c>
      <c r="O82" s="141"/>
      <c r="P82" s="141"/>
      <c r="Q82" s="141"/>
      <c r="R82" s="141"/>
      <c r="S82" s="141"/>
      <c r="T82" s="141"/>
      <c r="U82" s="141"/>
      <c r="V82" s="141"/>
      <c r="W82" s="151"/>
      <c r="X82" s="119"/>
      <c r="Y82" s="119">
        <f t="shared" si="1"/>
        <v>0</v>
      </c>
      <c r="Z82" s="119"/>
      <c r="AE82" s="120">
        <v>43638</v>
      </c>
      <c r="AH82" s="39"/>
    </row>
    <row r="83" spans="1:253" ht="18.75" customHeight="1">
      <c r="A83" s="14"/>
      <c r="B83" s="142"/>
      <c r="C83" s="143"/>
      <c r="D83" s="144"/>
      <c r="E83" s="60"/>
      <c r="F83" s="61" t="str">
        <f t="shared" si="2"/>
        <v/>
      </c>
      <c r="G83" s="60"/>
      <c r="H83" s="61" t="str">
        <f t="shared" si="3"/>
        <v/>
      </c>
      <c r="I83" s="60"/>
      <c r="J83" s="61" t="str">
        <f t="shared" si="4"/>
        <v/>
      </c>
      <c r="K83" s="74" t="str">
        <f t="shared" si="5"/>
        <v/>
      </c>
      <c r="L83" s="61" t="str">
        <f t="shared" si="6"/>
        <v/>
      </c>
      <c r="M83" s="60"/>
      <c r="N83" s="61" t="str">
        <f t="shared" si="7"/>
        <v/>
      </c>
      <c r="O83" s="141"/>
      <c r="P83" s="141"/>
      <c r="Q83" s="141"/>
      <c r="R83" s="141"/>
      <c r="S83" s="141"/>
      <c r="T83" s="141"/>
      <c r="U83" s="141"/>
      <c r="V83" s="141"/>
      <c r="W83" s="151"/>
      <c r="X83" s="119"/>
      <c r="Y83" s="119">
        <f t="shared" si="1"/>
        <v>0</v>
      </c>
      <c r="Z83" s="119"/>
      <c r="AE83" s="120">
        <v>43639</v>
      </c>
      <c r="AH83" s="39"/>
    </row>
    <row r="84" spans="1:253" ht="18.75" customHeight="1">
      <c r="A84" s="14"/>
      <c r="B84" s="142"/>
      <c r="C84" s="143"/>
      <c r="D84" s="144"/>
      <c r="E84" s="60"/>
      <c r="F84" s="61" t="str">
        <f t="shared" si="2"/>
        <v/>
      </c>
      <c r="G84" s="60"/>
      <c r="H84" s="61" t="str">
        <f t="shared" si="3"/>
        <v/>
      </c>
      <c r="I84" s="60"/>
      <c r="J84" s="61" t="str">
        <f t="shared" si="4"/>
        <v/>
      </c>
      <c r="K84" s="74" t="str">
        <f t="shared" si="5"/>
        <v/>
      </c>
      <c r="L84" s="61" t="str">
        <f t="shared" si="6"/>
        <v/>
      </c>
      <c r="M84" s="60"/>
      <c r="N84" s="61" t="str">
        <f t="shared" si="7"/>
        <v/>
      </c>
      <c r="O84" s="141"/>
      <c r="P84" s="141"/>
      <c r="Q84" s="141"/>
      <c r="R84" s="141"/>
      <c r="S84" s="141"/>
      <c r="T84" s="141"/>
      <c r="U84" s="141"/>
      <c r="V84" s="141"/>
      <c r="W84" s="151"/>
      <c r="X84" s="119"/>
      <c r="Y84" s="119">
        <f t="shared" si="1"/>
        <v>0</v>
      </c>
      <c r="Z84" s="119"/>
      <c r="AE84" s="120">
        <v>43640</v>
      </c>
      <c r="AH84" s="39"/>
    </row>
    <row r="85" spans="1:253" s="48" customFormat="1" ht="18.75" customHeight="1">
      <c r="A85" s="14"/>
      <c r="B85" s="142"/>
      <c r="C85" s="143"/>
      <c r="D85" s="144"/>
      <c r="E85" s="60"/>
      <c r="F85" s="61" t="str">
        <f t="shared" si="2"/>
        <v/>
      </c>
      <c r="G85" s="60"/>
      <c r="H85" s="61" t="str">
        <f t="shared" si="3"/>
        <v/>
      </c>
      <c r="I85" s="60"/>
      <c r="J85" s="61" t="str">
        <f t="shared" si="4"/>
        <v/>
      </c>
      <c r="K85" s="74" t="str">
        <f t="shared" si="5"/>
        <v/>
      </c>
      <c r="L85" s="61" t="str">
        <f t="shared" si="6"/>
        <v/>
      </c>
      <c r="M85" s="60"/>
      <c r="N85" s="61" t="str">
        <f t="shared" si="7"/>
        <v/>
      </c>
      <c r="O85" s="141"/>
      <c r="P85" s="141"/>
      <c r="Q85" s="141"/>
      <c r="R85" s="141"/>
      <c r="S85" s="141"/>
      <c r="T85" s="141"/>
      <c r="U85" s="141"/>
      <c r="V85" s="141"/>
      <c r="W85" s="151"/>
      <c r="X85" s="115"/>
      <c r="Y85" s="115">
        <f t="shared" si="1"/>
        <v>0</v>
      </c>
      <c r="Z85" s="115"/>
      <c r="AA85" s="115"/>
      <c r="AB85" s="115"/>
      <c r="AC85" s="115"/>
      <c r="AD85" s="115"/>
      <c r="AE85" s="120">
        <v>43641</v>
      </c>
      <c r="AF85" s="115"/>
      <c r="AG85" s="39"/>
      <c r="AH85" s="39"/>
      <c r="AI85" s="39"/>
      <c r="AJ85" s="39"/>
      <c r="AK85" s="39"/>
      <c r="AL85" s="39"/>
      <c r="AM85" s="39"/>
      <c r="AN85" s="43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</row>
    <row r="86" spans="1:253" s="48" customFormat="1" ht="15" customHeight="1">
      <c r="A86" s="14"/>
      <c r="B86" s="142"/>
      <c r="C86" s="143"/>
      <c r="D86" s="144"/>
      <c r="E86" s="60"/>
      <c r="F86" s="61" t="str">
        <f t="shared" si="2"/>
        <v/>
      </c>
      <c r="G86" s="60"/>
      <c r="H86" s="61" t="str">
        <f t="shared" si="3"/>
        <v/>
      </c>
      <c r="I86" s="60"/>
      <c r="J86" s="61" t="str">
        <f t="shared" si="4"/>
        <v/>
      </c>
      <c r="K86" s="74" t="str">
        <f t="shared" si="5"/>
        <v/>
      </c>
      <c r="L86" s="61" t="str">
        <f t="shared" si="6"/>
        <v/>
      </c>
      <c r="M86" s="60"/>
      <c r="N86" s="61" t="str">
        <f t="shared" si="7"/>
        <v/>
      </c>
      <c r="O86" s="141"/>
      <c r="P86" s="141"/>
      <c r="Q86" s="141"/>
      <c r="R86" s="141"/>
      <c r="S86" s="141"/>
      <c r="T86" s="141"/>
      <c r="U86" s="141"/>
      <c r="V86" s="141"/>
      <c r="W86" s="151"/>
      <c r="X86" s="115"/>
      <c r="Y86" s="115">
        <f t="shared" si="1"/>
        <v>0</v>
      </c>
      <c r="Z86" s="115"/>
      <c r="AA86" s="115"/>
      <c r="AB86" s="115"/>
      <c r="AC86" s="115"/>
      <c r="AD86" s="115"/>
      <c r="AE86" s="120">
        <v>43642</v>
      </c>
      <c r="AF86" s="115"/>
      <c r="AG86" s="39"/>
      <c r="AH86" s="39"/>
      <c r="AI86" s="39"/>
      <c r="AJ86" s="39"/>
      <c r="AK86" s="39"/>
      <c r="AL86" s="39"/>
      <c r="AM86" s="39"/>
      <c r="AN86" s="43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</row>
    <row r="87" spans="1:253" s="48" customFormat="1" ht="18" customHeight="1">
      <c r="A87" s="14"/>
      <c r="B87" s="30"/>
      <c r="C87" s="25"/>
      <c r="D87" s="25"/>
      <c r="E87" s="25"/>
      <c r="F87" s="25"/>
      <c r="G87" s="25"/>
      <c r="H87" s="25"/>
      <c r="I87" s="25"/>
      <c r="J87" s="25"/>
      <c r="K87" s="25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7"/>
      <c r="W87" s="31"/>
      <c r="X87" s="115"/>
      <c r="Y87" s="115"/>
      <c r="Z87" s="115"/>
      <c r="AA87" s="115"/>
      <c r="AB87" s="115"/>
      <c r="AC87" s="115"/>
      <c r="AD87" s="115"/>
      <c r="AE87" s="120">
        <v>43643</v>
      </c>
      <c r="AF87" s="115"/>
      <c r="AG87" s="39"/>
      <c r="AH87" s="39"/>
      <c r="AI87" s="39"/>
      <c r="AJ87" s="39"/>
      <c r="AK87" s="39"/>
      <c r="AL87" s="39"/>
      <c r="AM87" s="39"/>
      <c r="AN87" s="43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</row>
    <row r="88" spans="1:253" s="48" customFormat="1" ht="15" customHeight="1" thickBot="1">
      <c r="A88" s="14"/>
      <c r="B88" s="133" t="s">
        <v>131</v>
      </c>
      <c r="C88" s="134"/>
      <c r="D88" s="134"/>
      <c r="E88" s="145">
        <f>SUM(S52:W61)</f>
        <v>0</v>
      </c>
      <c r="F88" s="146"/>
      <c r="G88" s="152" t="s">
        <v>132</v>
      </c>
      <c r="H88" s="153"/>
      <c r="I88" s="33">
        <f>SUM(Y67:Y86)</f>
        <v>0</v>
      </c>
      <c r="J88" s="34" t="str">
        <f>IF(I88="",""," Kg")</f>
        <v xml:space="preserve"> Kg</v>
      </c>
      <c r="K88" s="135" t="s">
        <v>133</v>
      </c>
      <c r="L88" s="134"/>
      <c r="M88" s="98">
        <f>SUM(Z37:Z57)</f>
        <v>0</v>
      </c>
      <c r="N88" s="35" t="str">
        <f>IF(M88="",""," Kg")</f>
        <v xml:space="preserve"> Kg</v>
      </c>
      <c r="O88" s="147" t="s">
        <v>134</v>
      </c>
      <c r="P88" s="147"/>
      <c r="Q88" s="147"/>
      <c r="R88" s="148"/>
      <c r="S88" s="36" t="str">
        <f>IF((SUM(O67:O86)=0),"",(SUM(O67:O86)))</f>
        <v/>
      </c>
      <c r="T88" s="99" t="str">
        <f>IF(S88="","","Volumes")</f>
        <v/>
      </c>
      <c r="U88" s="32"/>
      <c r="V88" s="37"/>
      <c r="W88" s="38"/>
      <c r="X88" s="115"/>
      <c r="Y88" s="115"/>
      <c r="Z88" s="115"/>
      <c r="AA88" s="115"/>
      <c r="AB88" s="115"/>
      <c r="AC88" s="115"/>
      <c r="AD88" s="115"/>
      <c r="AE88" s="120">
        <v>43644</v>
      </c>
      <c r="AF88" s="115"/>
      <c r="AG88" s="39"/>
      <c r="AH88" s="39"/>
      <c r="AI88" s="39"/>
      <c r="AJ88" s="39"/>
      <c r="AK88" s="39"/>
      <c r="AL88" s="39"/>
      <c r="AM88" s="39"/>
      <c r="AN88" s="43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</row>
    <row r="89" spans="1:253" s="48" customFormat="1" ht="15" customHeight="1">
      <c r="A89" s="14"/>
      <c r="B89" s="1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15"/>
      <c r="Y89" s="115"/>
      <c r="Z89" s="115"/>
      <c r="AA89" s="115"/>
      <c r="AB89" s="115"/>
      <c r="AC89" s="115"/>
      <c r="AD89" s="115"/>
      <c r="AE89" s="120">
        <v>43645</v>
      </c>
      <c r="AF89" s="115"/>
      <c r="AG89" s="39"/>
      <c r="AH89" s="39"/>
      <c r="AI89" s="39"/>
      <c r="AJ89" s="39"/>
      <c r="AK89" s="39"/>
      <c r="AL89" s="39"/>
      <c r="AM89" s="39"/>
      <c r="AN89" s="43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</row>
    <row r="90" spans="1:253" s="48" customFormat="1" ht="15" customHeight="1" thickBo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15"/>
      <c r="Y90" s="115"/>
      <c r="Z90" s="115"/>
      <c r="AA90" s="115"/>
      <c r="AB90" s="115"/>
      <c r="AC90" s="115"/>
      <c r="AD90" s="115"/>
      <c r="AE90" s="120">
        <v>43646</v>
      </c>
      <c r="AF90" s="115"/>
      <c r="AG90" s="39"/>
      <c r="AH90" s="39"/>
      <c r="AI90" s="39"/>
      <c r="AJ90" s="39"/>
      <c r="AK90" s="39"/>
      <c r="AL90" s="39"/>
      <c r="AM90" s="39"/>
      <c r="AN90" s="43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</row>
    <row r="91" spans="1:253" s="48" customFormat="1" ht="15" customHeight="1">
      <c r="A91" s="2"/>
      <c r="B91" s="199" t="s">
        <v>135</v>
      </c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1"/>
      <c r="X91" s="115"/>
      <c r="Y91" s="115"/>
      <c r="Z91" s="115"/>
      <c r="AA91" s="115"/>
      <c r="AB91" s="115"/>
      <c r="AC91" s="115"/>
      <c r="AD91" s="115"/>
      <c r="AE91" s="120">
        <v>43652</v>
      </c>
      <c r="AF91" s="115"/>
      <c r="AG91" s="39"/>
      <c r="AH91" s="39"/>
      <c r="AI91" s="39"/>
      <c r="AJ91" s="39"/>
      <c r="AK91" s="39"/>
      <c r="AL91" s="39"/>
      <c r="AM91" s="39"/>
      <c r="AN91" s="43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</row>
    <row r="92" spans="1:253" s="48" customFormat="1" ht="15" customHeight="1" thickBot="1">
      <c r="A92" s="2"/>
      <c r="B92" s="138" t="s">
        <v>136</v>
      </c>
      <c r="C92" s="137"/>
      <c r="D92" s="137"/>
      <c r="E92" s="149"/>
      <c r="F92" s="150"/>
      <c r="G92" s="136" t="s">
        <v>137</v>
      </c>
      <c r="H92" s="137"/>
      <c r="I92" s="137"/>
      <c r="J92" s="139"/>
      <c r="K92" s="139"/>
      <c r="L92" s="100"/>
      <c r="M92" s="102" t="s">
        <v>138</v>
      </c>
      <c r="N92" s="100"/>
      <c r="O92" s="140"/>
      <c r="P92" s="140"/>
      <c r="Q92" s="100" t="str">
        <f>IF(E88&lt;O92,"Valor do frete maior que o valor da carga.","")</f>
        <v/>
      </c>
      <c r="R92" s="104"/>
      <c r="S92" s="103"/>
      <c r="T92" s="104"/>
      <c r="U92" s="100"/>
      <c r="V92" s="100"/>
      <c r="W92" s="101"/>
      <c r="X92" s="115"/>
      <c r="Y92" s="115"/>
      <c r="Z92" s="115"/>
      <c r="AA92" s="115"/>
      <c r="AB92" s="115"/>
      <c r="AC92" s="115"/>
      <c r="AD92" s="115"/>
      <c r="AE92" s="120">
        <v>43653</v>
      </c>
      <c r="AF92" s="115"/>
      <c r="AG92" s="39"/>
      <c r="AH92" s="39"/>
      <c r="AI92" s="39"/>
      <c r="AJ92" s="39"/>
      <c r="AK92" s="39"/>
      <c r="AL92" s="39"/>
      <c r="AM92" s="39"/>
      <c r="AN92" s="43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</row>
    <row r="93" spans="1:253" s="48" customFormat="1" ht="15" customHeight="1" thickBot="1">
      <c r="A93" s="2"/>
      <c r="B93" s="2"/>
      <c r="C93" s="8"/>
      <c r="D93" s="8"/>
      <c r="E93" s="8"/>
      <c r="F93" s="8"/>
      <c r="G93" s="8"/>
      <c r="H93" s="9"/>
      <c r="I93" s="9"/>
      <c r="J93" s="9"/>
      <c r="K93" s="9"/>
      <c r="L93" s="9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5"/>
      <c r="Y93" s="115"/>
      <c r="Z93" s="115"/>
      <c r="AA93" s="115"/>
      <c r="AB93" s="115"/>
      <c r="AC93" s="115"/>
      <c r="AD93" s="115"/>
      <c r="AE93" s="120">
        <v>43659</v>
      </c>
      <c r="AF93" s="115"/>
      <c r="AG93" s="39"/>
      <c r="AH93" s="39"/>
      <c r="AI93" s="39"/>
      <c r="AJ93" s="39"/>
      <c r="AK93" s="39"/>
      <c r="AL93" s="39"/>
      <c r="AM93" s="39"/>
      <c r="AN93" s="43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</row>
    <row r="94" spans="1:253" s="48" customFormat="1" ht="15" customHeight="1">
      <c r="A94" s="2"/>
      <c r="B94" s="199" t="s">
        <v>139</v>
      </c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1"/>
      <c r="X94" s="115"/>
      <c r="Y94" s="115"/>
      <c r="Z94" s="115"/>
      <c r="AA94" s="115"/>
      <c r="AB94" s="115"/>
      <c r="AC94" s="115"/>
      <c r="AD94" s="115"/>
      <c r="AE94" s="120">
        <v>43660</v>
      </c>
      <c r="AF94" s="115"/>
      <c r="AG94" s="39"/>
      <c r="AH94" s="39"/>
      <c r="AI94" s="39"/>
      <c r="AJ94" s="39"/>
      <c r="AK94" s="39"/>
      <c r="AL94" s="39"/>
      <c r="AM94" s="39"/>
      <c r="AN94" s="43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42"/>
      <c r="FU94" s="42"/>
      <c r="FV94" s="42"/>
      <c r="FW94" s="4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42"/>
      <c r="GI94" s="42"/>
      <c r="GJ94" s="42"/>
      <c r="GK94" s="4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42"/>
      <c r="GW94" s="42"/>
      <c r="GX94" s="42"/>
      <c r="GY94" s="4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2"/>
      <c r="HK94" s="42"/>
      <c r="HL94" s="42"/>
      <c r="HM94" s="4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2"/>
      <c r="HY94" s="42"/>
      <c r="HZ94" s="42"/>
      <c r="IA94" s="42"/>
      <c r="IB94" s="42"/>
      <c r="IC94" s="42"/>
      <c r="ID94" s="42"/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</row>
    <row r="95" spans="1:253" s="48" customFormat="1" ht="15" customHeight="1">
      <c r="A95" s="2"/>
      <c r="B95" s="221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3"/>
      <c r="X95" s="115"/>
      <c r="Y95" s="115"/>
      <c r="Z95" s="115"/>
      <c r="AA95" s="115"/>
      <c r="AB95" s="115"/>
      <c r="AC95" s="115"/>
      <c r="AD95" s="115"/>
      <c r="AE95" s="120">
        <v>43666</v>
      </c>
      <c r="AF95" s="115"/>
      <c r="AG95" s="39"/>
      <c r="AH95" s="39"/>
      <c r="AI95" s="39"/>
      <c r="AJ95" s="39"/>
      <c r="AK95" s="39"/>
      <c r="AL95" s="39"/>
      <c r="AM95" s="39"/>
      <c r="AN95" s="43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42"/>
      <c r="FU95" s="42"/>
      <c r="FV95" s="42"/>
      <c r="FW95" s="4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42"/>
      <c r="GI95" s="42"/>
      <c r="GJ95" s="42"/>
      <c r="GK95" s="4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/>
      <c r="HU95" s="42"/>
      <c r="HV95" s="42"/>
      <c r="HW95" s="42"/>
      <c r="HX95" s="42"/>
      <c r="HY95" s="42"/>
      <c r="HZ95" s="42"/>
      <c r="IA95" s="42"/>
      <c r="IB95" s="42"/>
      <c r="IC95" s="42"/>
      <c r="ID95" s="42"/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</row>
    <row r="96" spans="1:253" s="48" customFormat="1" ht="21.75" customHeight="1">
      <c r="A96" s="2"/>
      <c r="B96" s="221"/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3"/>
      <c r="X96" s="115"/>
      <c r="Y96" s="115"/>
      <c r="Z96" s="115"/>
      <c r="AA96" s="115"/>
      <c r="AB96" s="115"/>
      <c r="AC96" s="115"/>
      <c r="AD96" s="115"/>
      <c r="AE96" s="120">
        <v>43667</v>
      </c>
      <c r="AF96" s="115"/>
      <c r="AG96" s="39"/>
      <c r="AH96" s="39"/>
      <c r="AI96" s="39"/>
      <c r="AJ96" s="39"/>
      <c r="AK96" s="39"/>
      <c r="AL96" s="39"/>
      <c r="AM96" s="39"/>
      <c r="AN96" s="43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</row>
    <row r="97" spans="1:253" s="48" customFormat="1" ht="15" customHeight="1">
      <c r="A97" s="2"/>
      <c r="B97" s="221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3"/>
      <c r="X97" s="115"/>
      <c r="Y97" s="115"/>
      <c r="Z97" s="115"/>
      <c r="AA97" s="115"/>
      <c r="AB97" s="115"/>
      <c r="AC97" s="115"/>
      <c r="AD97" s="115"/>
      <c r="AE97" s="120">
        <v>43671</v>
      </c>
      <c r="AF97" s="115"/>
      <c r="AG97" s="39"/>
      <c r="AH97" s="39"/>
      <c r="AI97" s="39"/>
      <c r="AJ97" s="39"/>
      <c r="AK97" s="39"/>
      <c r="AL97" s="39"/>
      <c r="AM97" s="39"/>
      <c r="AN97" s="43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</row>
    <row r="98" spans="1:253" s="48" customFormat="1" ht="15" customHeight="1" thickBot="1">
      <c r="A98" s="2"/>
      <c r="B98" s="224"/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6"/>
      <c r="X98" s="115"/>
      <c r="Y98" s="115"/>
      <c r="Z98" s="115"/>
      <c r="AA98" s="115"/>
      <c r="AB98" s="115"/>
      <c r="AC98" s="115"/>
      <c r="AD98" s="115"/>
      <c r="AE98" s="120">
        <v>43672</v>
      </c>
      <c r="AF98" s="115"/>
      <c r="AG98" s="39"/>
      <c r="AH98" s="39"/>
      <c r="AI98" s="39"/>
      <c r="AJ98" s="39"/>
      <c r="AK98" s="39"/>
      <c r="AL98" s="39"/>
      <c r="AM98" s="39"/>
      <c r="AN98" s="43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2"/>
      <c r="FW98" s="4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2"/>
      <c r="GI98" s="42"/>
      <c r="GJ98" s="42"/>
      <c r="GK98" s="42"/>
      <c r="GL98" s="42"/>
      <c r="GM98" s="42"/>
      <c r="GN98" s="42"/>
      <c r="GO98" s="42"/>
      <c r="GP98" s="42"/>
      <c r="GQ98" s="42"/>
      <c r="GR98" s="42"/>
      <c r="GS98" s="42"/>
      <c r="GT98" s="42"/>
      <c r="GU98" s="42"/>
      <c r="GV98" s="42"/>
      <c r="GW98" s="42"/>
      <c r="GX98" s="42"/>
      <c r="GY98" s="42"/>
      <c r="GZ98" s="42"/>
      <c r="HA98" s="42"/>
      <c r="HB98" s="42"/>
      <c r="HC98" s="42"/>
      <c r="HD98" s="42"/>
      <c r="HE98" s="42"/>
      <c r="HF98" s="42"/>
      <c r="HG98" s="42"/>
      <c r="HH98" s="42"/>
      <c r="HI98" s="42"/>
      <c r="HJ98" s="42"/>
      <c r="HK98" s="42"/>
      <c r="HL98" s="42"/>
      <c r="HM98" s="42"/>
      <c r="HN98" s="42"/>
      <c r="HO98" s="42"/>
      <c r="HP98" s="42"/>
      <c r="HQ98" s="42"/>
      <c r="HR98" s="42"/>
      <c r="HS98" s="42"/>
      <c r="HT98" s="42"/>
      <c r="HU98" s="42"/>
      <c r="HV98" s="42"/>
      <c r="HW98" s="42"/>
      <c r="HX98" s="42"/>
      <c r="HY98" s="42"/>
      <c r="HZ98" s="42"/>
      <c r="IA98" s="42"/>
      <c r="IB98" s="42"/>
      <c r="IC98" s="42"/>
      <c r="ID98" s="42"/>
      <c r="IE98" s="42"/>
      <c r="IF98" s="42"/>
      <c r="IG98" s="42"/>
      <c r="IH98" s="42"/>
      <c r="II98" s="42"/>
      <c r="IJ98" s="42"/>
      <c r="IK98" s="42"/>
      <c r="IL98" s="42"/>
      <c r="IM98" s="42"/>
      <c r="IN98" s="42"/>
      <c r="IO98" s="42"/>
      <c r="IP98" s="42"/>
      <c r="IQ98" s="42"/>
      <c r="IR98" s="42"/>
      <c r="IS98" s="42"/>
    </row>
    <row r="99" spans="1:253" s="48" customFormat="1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1"/>
      <c r="M99" s="11"/>
      <c r="N99" s="11"/>
      <c r="O99" s="11"/>
      <c r="P99" s="2"/>
      <c r="Q99" s="2"/>
      <c r="R99" s="2"/>
      <c r="S99" s="2"/>
      <c r="T99" s="2"/>
      <c r="U99" s="2"/>
      <c r="V99" s="2"/>
      <c r="W99" s="2"/>
      <c r="X99" s="115"/>
      <c r="Y99" s="115"/>
      <c r="Z99" s="115"/>
      <c r="AA99" s="115"/>
      <c r="AB99" s="115"/>
      <c r="AC99" s="115"/>
      <c r="AD99" s="115"/>
      <c r="AE99" s="120">
        <v>43673</v>
      </c>
      <c r="AF99" s="115"/>
      <c r="AG99" s="39"/>
      <c r="AH99" s="39"/>
      <c r="AI99" s="39"/>
      <c r="AJ99" s="39"/>
      <c r="AK99" s="39"/>
      <c r="AL99" s="39"/>
      <c r="AM99" s="39"/>
      <c r="AN99" s="43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42"/>
      <c r="FU99" s="42"/>
      <c r="FV99" s="42"/>
      <c r="FW99" s="4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2"/>
      <c r="GI99" s="42"/>
      <c r="GJ99" s="42"/>
      <c r="GK99" s="4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42"/>
      <c r="GW99" s="42"/>
      <c r="GX99" s="42"/>
      <c r="GY99" s="4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42"/>
      <c r="HK99" s="42"/>
      <c r="HL99" s="42"/>
      <c r="HM99" s="4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2"/>
      <c r="HY99" s="42"/>
      <c r="HZ99" s="42"/>
      <c r="IA99" s="42"/>
      <c r="IB99" s="42"/>
      <c r="IC99" s="42"/>
      <c r="ID99" s="42"/>
      <c r="IE99" s="42"/>
      <c r="IF99" s="42"/>
      <c r="IG99" s="42"/>
      <c r="IH99" s="42"/>
      <c r="II99" s="42"/>
      <c r="IJ99" s="42"/>
      <c r="IK99" s="42"/>
      <c r="IL99" s="42"/>
      <c r="IM99" s="42"/>
      <c r="IN99" s="42"/>
      <c r="IO99" s="42"/>
      <c r="IP99" s="42"/>
      <c r="IQ99" s="42"/>
      <c r="IR99" s="42"/>
      <c r="IS99" s="42"/>
    </row>
    <row r="100" spans="1:253" s="48" customFormat="1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1"/>
      <c r="M100" s="11"/>
      <c r="N100" s="11"/>
      <c r="O100" s="11"/>
      <c r="P100" s="2"/>
      <c r="Q100" s="2"/>
      <c r="R100" s="2"/>
      <c r="S100" s="2"/>
      <c r="T100" s="2"/>
      <c r="U100" s="2"/>
      <c r="V100" s="2"/>
      <c r="W100" s="2"/>
      <c r="X100" s="115"/>
      <c r="Y100" s="115"/>
      <c r="Z100" s="115"/>
      <c r="AA100" s="115"/>
      <c r="AB100" s="115"/>
      <c r="AC100" s="115"/>
      <c r="AD100" s="115"/>
      <c r="AE100" s="120">
        <v>43674</v>
      </c>
      <c r="AF100" s="115"/>
      <c r="AG100" s="39"/>
      <c r="AH100" s="39"/>
      <c r="AI100" s="39"/>
      <c r="AJ100" s="39"/>
      <c r="AK100" s="39"/>
      <c r="AL100" s="39"/>
      <c r="AM100" s="39"/>
      <c r="AN100" s="43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</row>
    <row r="101" spans="1:253" s="48" customFormat="1" ht="15" customHeight="1">
      <c r="A101" s="2"/>
      <c r="B101" s="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15"/>
      <c r="Y101" s="115"/>
      <c r="Z101" s="115"/>
      <c r="AA101" s="115"/>
      <c r="AB101" s="115"/>
      <c r="AC101" s="115"/>
      <c r="AD101" s="115"/>
      <c r="AE101" s="120">
        <v>43675</v>
      </c>
      <c r="AF101" s="115"/>
      <c r="AG101" s="39"/>
      <c r="AH101" s="39"/>
      <c r="AI101" s="39"/>
      <c r="AJ101" s="39"/>
      <c r="AK101" s="39"/>
      <c r="AL101" s="39"/>
      <c r="AM101" s="39"/>
      <c r="AN101" s="43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</row>
    <row r="102" spans="1:253" s="48" customFormat="1" ht="15" customHeight="1">
      <c r="A102" s="2"/>
      <c r="B102" s="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15"/>
      <c r="Y102" s="115"/>
      <c r="Z102" s="115"/>
      <c r="AA102" s="115"/>
      <c r="AB102" s="115"/>
      <c r="AC102" s="115"/>
      <c r="AD102" s="115"/>
      <c r="AE102" s="120">
        <v>43676</v>
      </c>
      <c r="AF102" s="115"/>
      <c r="AG102" s="39"/>
      <c r="AH102" s="39"/>
      <c r="AI102" s="39"/>
      <c r="AJ102" s="39"/>
      <c r="AK102" s="39"/>
      <c r="AL102" s="39"/>
      <c r="AM102" s="39"/>
      <c r="AN102" s="43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</row>
    <row r="103" spans="1:253" s="48" customFormat="1" ht="15" customHeight="1">
      <c r="A103" s="2"/>
      <c r="B103" s="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15"/>
      <c r="Y103" s="115"/>
      <c r="Z103" s="115"/>
      <c r="AA103" s="115"/>
      <c r="AB103" s="115"/>
      <c r="AC103" s="115"/>
      <c r="AD103" s="115"/>
      <c r="AE103" s="120">
        <v>43677</v>
      </c>
      <c r="AF103" s="115"/>
      <c r="AG103" s="39"/>
      <c r="AH103" s="39"/>
      <c r="AI103" s="39"/>
      <c r="AJ103" s="39"/>
      <c r="AK103" s="39"/>
      <c r="AL103" s="39"/>
      <c r="AM103" s="39"/>
      <c r="AN103" s="43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42"/>
      <c r="FU103" s="42"/>
      <c r="FV103" s="42"/>
      <c r="FW103" s="4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2"/>
      <c r="GI103" s="42"/>
      <c r="GJ103" s="42"/>
      <c r="GK103" s="4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</row>
    <row r="104" spans="1:253" s="48" customFormat="1" ht="15" customHeight="1">
      <c r="A104" s="14"/>
      <c r="B104" s="14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15"/>
      <c r="Y104" s="115"/>
      <c r="Z104" s="115"/>
      <c r="AA104" s="115"/>
      <c r="AB104" s="115"/>
      <c r="AC104" s="115"/>
      <c r="AD104" s="115"/>
      <c r="AE104" s="120">
        <v>43680</v>
      </c>
      <c r="AF104" s="115"/>
      <c r="AG104" s="39"/>
      <c r="AH104" s="39"/>
      <c r="AI104" s="39"/>
      <c r="AJ104" s="39"/>
      <c r="AK104" s="39"/>
      <c r="AL104" s="39"/>
      <c r="AM104" s="39"/>
      <c r="AN104" s="43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42"/>
      <c r="FG104" s="42"/>
      <c r="FH104" s="42"/>
      <c r="FI104" s="42"/>
      <c r="FJ104" s="42"/>
      <c r="FK104" s="42"/>
      <c r="FL104" s="42"/>
      <c r="FM104" s="42"/>
      <c r="FN104" s="42"/>
      <c r="FO104" s="42"/>
      <c r="FP104" s="42"/>
      <c r="FQ104" s="42"/>
      <c r="FR104" s="42"/>
      <c r="FS104" s="42"/>
      <c r="FT104" s="42"/>
      <c r="FU104" s="42"/>
      <c r="FV104" s="42"/>
      <c r="FW104" s="42"/>
      <c r="FX104" s="42"/>
      <c r="FY104" s="42"/>
      <c r="FZ104" s="42"/>
      <c r="GA104" s="42"/>
      <c r="GB104" s="42"/>
      <c r="GC104" s="42"/>
      <c r="GD104" s="42"/>
      <c r="GE104" s="42"/>
      <c r="GF104" s="42"/>
      <c r="GG104" s="42"/>
      <c r="GH104" s="42"/>
      <c r="GI104" s="42"/>
      <c r="GJ104" s="42"/>
      <c r="GK104" s="42"/>
      <c r="GL104" s="42"/>
      <c r="GM104" s="42"/>
      <c r="GN104" s="42"/>
      <c r="GO104" s="42"/>
      <c r="GP104" s="42"/>
      <c r="GQ104" s="42"/>
      <c r="GR104" s="42"/>
      <c r="GS104" s="42"/>
      <c r="GT104" s="42"/>
      <c r="GU104" s="42"/>
      <c r="GV104" s="42"/>
      <c r="GW104" s="42"/>
      <c r="GX104" s="42"/>
      <c r="GY104" s="42"/>
      <c r="GZ104" s="42"/>
      <c r="HA104" s="42"/>
      <c r="HB104" s="42"/>
      <c r="HC104" s="42"/>
      <c r="HD104" s="42"/>
      <c r="HE104" s="42"/>
      <c r="HF104" s="42"/>
      <c r="HG104" s="42"/>
      <c r="HH104" s="42"/>
      <c r="HI104" s="42"/>
      <c r="HJ104" s="42"/>
      <c r="HK104" s="42"/>
      <c r="HL104" s="42"/>
      <c r="HM104" s="42"/>
      <c r="HN104" s="42"/>
      <c r="HO104" s="42"/>
      <c r="HP104" s="42"/>
      <c r="HQ104" s="42"/>
      <c r="HR104" s="42"/>
      <c r="HS104" s="42"/>
      <c r="HT104" s="42"/>
      <c r="HU104" s="42"/>
      <c r="HV104" s="42"/>
      <c r="HW104" s="42"/>
      <c r="HX104" s="42"/>
      <c r="HY104" s="42"/>
      <c r="HZ104" s="42"/>
      <c r="IA104" s="42"/>
      <c r="IB104" s="42"/>
      <c r="IC104" s="42"/>
      <c r="ID104" s="42"/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</row>
    <row r="105" spans="1:253" s="48" customFormat="1" ht="15" customHeight="1">
      <c r="A105" s="14"/>
      <c r="B105" s="14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15"/>
      <c r="Y105" s="115"/>
      <c r="Z105" s="115"/>
      <c r="AA105" s="115"/>
      <c r="AB105" s="115"/>
      <c r="AC105" s="115"/>
      <c r="AD105" s="115"/>
      <c r="AE105" s="120">
        <v>43681</v>
      </c>
      <c r="AF105" s="115"/>
      <c r="AG105" s="39"/>
      <c r="AH105" s="39"/>
      <c r="AI105" s="39"/>
      <c r="AJ105" s="39"/>
      <c r="AK105" s="39"/>
      <c r="AL105" s="39"/>
      <c r="AM105" s="39"/>
      <c r="AN105" s="43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</row>
    <row r="106" spans="1:253" s="48" customFormat="1" ht="15" customHeight="1">
      <c r="A106" s="14"/>
      <c r="B106" s="14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15"/>
      <c r="Y106" s="115"/>
      <c r="Z106" s="115"/>
      <c r="AA106" s="115"/>
      <c r="AB106" s="115"/>
      <c r="AC106" s="115"/>
      <c r="AD106" s="115"/>
      <c r="AE106" s="120">
        <v>43687</v>
      </c>
      <c r="AF106" s="115"/>
      <c r="AG106" s="39"/>
      <c r="AH106" s="39"/>
      <c r="AI106" s="39"/>
      <c r="AJ106" s="39"/>
      <c r="AK106" s="39"/>
      <c r="AL106" s="39"/>
      <c r="AM106" s="39"/>
      <c r="AN106" s="43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</row>
    <row r="107" spans="1:253" s="48" customFormat="1" ht="15" customHeight="1">
      <c r="A107" s="14"/>
      <c r="B107" s="1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15"/>
      <c r="Y107" s="115"/>
      <c r="Z107" s="115"/>
      <c r="AA107" s="115"/>
      <c r="AB107" s="115"/>
      <c r="AC107" s="115"/>
      <c r="AD107" s="115"/>
      <c r="AE107" s="120">
        <v>43688</v>
      </c>
      <c r="AF107" s="115"/>
      <c r="AG107" s="39"/>
      <c r="AH107" s="40"/>
      <c r="AI107" s="39"/>
      <c r="AJ107" s="39"/>
      <c r="AK107" s="39"/>
      <c r="AL107" s="39"/>
      <c r="AM107" s="39"/>
      <c r="AN107" s="43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42"/>
      <c r="FI107" s="4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42"/>
      <c r="FU107" s="42"/>
      <c r="FV107" s="42"/>
      <c r="FW107" s="4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42"/>
      <c r="GI107" s="42"/>
      <c r="GJ107" s="42"/>
      <c r="GK107" s="4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42"/>
      <c r="GW107" s="42"/>
      <c r="GX107" s="42"/>
      <c r="GY107" s="4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42"/>
      <c r="HK107" s="42"/>
      <c r="HL107" s="42"/>
      <c r="HM107" s="4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2"/>
      <c r="HY107" s="42"/>
      <c r="HZ107" s="42"/>
      <c r="IA107" s="42"/>
      <c r="IB107" s="42"/>
      <c r="IC107" s="42"/>
      <c r="ID107" s="42"/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</row>
    <row r="108" spans="1:253" s="48" customFormat="1" ht="15" customHeight="1">
      <c r="A108" s="14"/>
      <c r="B108" s="1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15"/>
      <c r="Y108" s="115"/>
      <c r="Z108" s="115"/>
      <c r="AA108" s="115"/>
      <c r="AB108" s="115"/>
      <c r="AC108" s="115"/>
      <c r="AD108" s="115"/>
      <c r="AE108" s="120">
        <v>43694</v>
      </c>
      <c r="AF108" s="115"/>
      <c r="AG108" s="39"/>
      <c r="AH108" s="40"/>
      <c r="AI108" s="39"/>
      <c r="AJ108" s="39"/>
      <c r="AK108" s="39"/>
      <c r="AL108" s="39"/>
      <c r="AM108" s="39"/>
      <c r="AN108" s="43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42"/>
      <c r="GW108" s="42"/>
      <c r="GX108" s="42"/>
      <c r="GY108" s="4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</row>
    <row r="109" spans="1:253" s="48" customFormat="1" ht="15" customHeight="1">
      <c r="A109" s="14"/>
      <c r="B109" s="14"/>
      <c r="C109" s="2"/>
      <c r="D109" s="2"/>
      <c r="E109" s="2"/>
      <c r="F109" s="2"/>
      <c r="G109" s="2"/>
      <c r="H109" s="2"/>
      <c r="I109" s="2"/>
      <c r="J109" s="23"/>
      <c r="K109" s="23"/>
      <c r="L109" s="24"/>
      <c r="M109" s="24"/>
      <c r="N109" s="24"/>
      <c r="O109" s="24"/>
      <c r="P109" s="2"/>
      <c r="Q109" s="2"/>
      <c r="R109" s="2"/>
      <c r="S109" s="2"/>
      <c r="T109" s="2"/>
      <c r="U109" s="2"/>
      <c r="V109" s="2"/>
      <c r="W109" s="2"/>
      <c r="X109" s="115"/>
      <c r="Y109" s="115"/>
      <c r="Z109" s="115"/>
      <c r="AA109" s="115"/>
      <c r="AB109" s="115"/>
      <c r="AC109" s="115"/>
      <c r="AD109" s="115"/>
      <c r="AE109" s="120">
        <v>43695</v>
      </c>
      <c r="AF109" s="115"/>
      <c r="AG109" s="39"/>
      <c r="AH109" s="40"/>
      <c r="AI109" s="39"/>
      <c r="AJ109" s="39"/>
      <c r="AK109" s="39"/>
      <c r="AL109" s="39"/>
      <c r="AM109" s="39"/>
      <c r="AN109" s="43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42"/>
      <c r="GW109" s="42"/>
      <c r="GX109" s="42"/>
      <c r="GY109" s="4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</row>
    <row r="110" spans="1:253" s="48" customFormat="1" ht="15" customHeight="1">
      <c r="A110" s="14"/>
      <c r="B110" s="1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15"/>
      <c r="Y110" s="115"/>
      <c r="Z110" s="115"/>
      <c r="AA110" s="115"/>
      <c r="AB110" s="115"/>
      <c r="AC110" s="115"/>
      <c r="AD110" s="115"/>
      <c r="AE110" s="120">
        <v>43701</v>
      </c>
      <c r="AF110" s="115"/>
      <c r="AG110" s="39"/>
      <c r="AH110" s="40"/>
      <c r="AI110" s="39"/>
      <c r="AJ110" s="39"/>
      <c r="AK110" s="39"/>
      <c r="AL110" s="39"/>
      <c r="AM110" s="39"/>
      <c r="AN110" s="43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</row>
    <row r="111" spans="1:253" s="48" customFormat="1" ht="15" customHeight="1">
      <c r="A111" s="14"/>
      <c r="B111" s="1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15"/>
      <c r="Y111" s="115"/>
      <c r="Z111" s="115"/>
      <c r="AA111" s="115"/>
      <c r="AB111" s="115"/>
      <c r="AC111" s="115"/>
      <c r="AD111" s="115"/>
      <c r="AE111" s="120">
        <v>43702</v>
      </c>
      <c r="AF111" s="115"/>
      <c r="AG111" s="39"/>
      <c r="AH111" s="40"/>
      <c r="AI111" s="39"/>
      <c r="AJ111" s="39"/>
      <c r="AK111" s="39"/>
      <c r="AL111" s="39"/>
      <c r="AM111" s="39"/>
      <c r="AN111" s="43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</row>
    <row r="112" spans="1:253" s="48" customFormat="1" ht="15" customHeight="1">
      <c r="A112" s="14"/>
      <c r="B112" s="1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15"/>
      <c r="Y112" s="115"/>
      <c r="Z112" s="115"/>
      <c r="AA112" s="115"/>
      <c r="AB112" s="115"/>
      <c r="AC112" s="115"/>
      <c r="AD112" s="115"/>
      <c r="AE112" s="120">
        <v>43703</v>
      </c>
      <c r="AF112" s="115"/>
      <c r="AG112" s="39"/>
      <c r="AH112" s="40"/>
      <c r="AI112" s="39"/>
      <c r="AJ112" s="39"/>
      <c r="AK112" s="39"/>
      <c r="AL112" s="39"/>
      <c r="AM112" s="39"/>
      <c r="AN112" s="43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2"/>
      <c r="GI112" s="42"/>
      <c r="GJ112" s="42"/>
      <c r="GK112" s="4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42"/>
      <c r="GW112" s="42"/>
      <c r="GX112" s="42"/>
      <c r="GY112" s="42"/>
      <c r="GZ112" s="42"/>
      <c r="HA112" s="42"/>
      <c r="HB112" s="42"/>
      <c r="HC112" s="42"/>
      <c r="HD112" s="42"/>
      <c r="HE112" s="42"/>
      <c r="HF112" s="42"/>
      <c r="HG112" s="42"/>
      <c r="HH112" s="42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</row>
    <row r="113" spans="1:253" s="48" customFormat="1" ht="15" customHeight="1">
      <c r="A113" s="14"/>
      <c r="B113" s="1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15"/>
      <c r="Y113" s="115"/>
      <c r="Z113" s="115"/>
      <c r="AA113" s="115"/>
      <c r="AB113" s="115"/>
      <c r="AC113" s="115"/>
      <c r="AD113" s="115"/>
      <c r="AE113" s="120">
        <v>43704</v>
      </c>
      <c r="AF113" s="115"/>
      <c r="AG113" s="39"/>
      <c r="AH113" s="40"/>
      <c r="AI113" s="39"/>
      <c r="AJ113" s="39"/>
      <c r="AK113" s="39"/>
      <c r="AL113" s="39"/>
      <c r="AM113" s="39"/>
      <c r="AN113" s="43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42"/>
      <c r="GI113" s="42"/>
      <c r="GJ113" s="42"/>
      <c r="GK113" s="4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42"/>
      <c r="GW113" s="42"/>
      <c r="GX113" s="42"/>
      <c r="GY113" s="4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</row>
    <row r="114" spans="1:253" s="48" customFormat="1" ht="15" customHeight="1">
      <c r="A114" s="14"/>
      <c r="B114" s="1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15"/>
      <c r="Y114" s="115"/>
      <c r="Z114" s="115"/>
      <c r="AA114" s="115"/>
      <c r="AB114" s="115"/>
      <c r="AC114" s="115"/>
      <c r="AD114" s="115"/>
      <c r="AE114" s="120">
        <v>43705</v>
      </c>
      <c r="AF114" s="115"/>
      <c r="AG114" s="39"/>
      <c r="AH114" s="40"/>
      <c r="AI114" s="39"/>
      <c r="AJ114" s="39"/>
      <c r="AK114" s="39"/>
      <c r="AL114" s="39"/>
      <c r="AM114" s="39"/>
      <c r="AN114" s="43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  <c r="FG114" s="42"/>
      <c r="FH114" s="42"/>
      <c r="FI114" s="4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42"/>
      <c r="FU114" s="42"/>
      <c r="FV114" s="42"/>
      <c r="FW114" s="4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42"/>
      <c r="GI114" s="42"/>
      <c r="GJ114" s="42"/>
      <c r="GK114" s="42"/>
      <c r="GL114" s="42"/>
      <c r="GM114" s="42"/>
      <c r="GN114" s="42"/>
      <c r="GO114" s="42"/>
      <c r="GP114" s="42"/>
      <c r="GQ114" s="42"/>
      <c r="GR114" s="42"/>
      <c r="GS114" s="42"/>
      <c r="GT114" s="42"/>
      <c r="GU114" s="42"/>
      <c r="GV114" s="42"/>
      <c r="GW114" s="42"/>
      <c r="GX114" s="42"/>
      <c r="GY114" s="42"/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2"/>
      <c r="HK114" s="42"/>
      <c r="HL114" s="42"/>
      <c r="HM114" s="4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2"/>
      <c r="HY114" s="42"/>
      <c r="HZ114" s="42"/>
      <c r="IA114" s="42"/>
      <c r="IB114" s="42"/>
      <c r="IC114" s="42"/>
      <c r="ID114" s="42"/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</row>
    <row r="115" spans="1:253" s="48" customFormat="1" ht="15" customHeight="1">
      <c r="A115" s="14"/>
      <c r="B115" s="1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15"/>
      <c r="Y115" s="115"/>
      <c r="Z115" s="115"/>
      <c r="AA115" s="115"/>
      <c r="AB115" s="115"/>
      <c r="AC115" s="115"/>
      <c r="AD115" s="115"/>
      <c r="AE115" s="120">
        <v>43706</v>
      </c>
      <c r="AF115" s="115"/>
      <c r="AG115" s="39"/>
      <c r="AH115" s="40"/>
      <c r="AI115" s="39"/>
      <c r="AJ115" s="39"/>
      <c r="AK115" s="39"/>
      <c r="AL115" s="39"/>
      <c r="AM115" s="39"/>
      <c r="AN115" s="43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42"/>
      <c r="FG115" s="42"/>
      <c r="FH115" s="42"/>
      <c r="FI115" s="4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42"/>
      <c r="FU115" s="42"/>
      <c r="FV115" s="42"/>
      <c r="FW115" s="42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42"/>
      <c r="GI115" s="42"/>
      <c r="GJ115" s="42"/>
      <c r="GK115" s="42"/>
      <c r="GL115" s="42"/>
      <c r="GM115" s="42"/>
      <c r="GN115" s="42"/>
      <c r="GO115" s="42"/>
      <c r="GP115" s="42"/>
      <c r="GQ115" s="42"/>
      <c r="GR115" s="42"/>
      <c r="GS115" s="42"/>
      <c r="GT115" s="42"/>
      <c r="GU115" s="42"/>
      <c r="GV115" s="42"/>
      <c r="GW115" s="42"/>
      <c r="GX115" s="42"/>
      <c r="GY115" s="42"/>
      <c r="GZ115" s="42"/>
      <c r="HA115" s="42"/>
      <c r="HB115" s="42"/>
      <c r="HC115" s="42"/>
      <c r="HD115" s="42"/>
      <c r="HE115" s="42"/>
      <c r="HF115" s="42"/>
      <c r="HG115" s="42"/>
      <c r="HH115" s="42"/>
      <c r="HI115" s="42"/>
      <c r="HJ115" s="42"/>
      <c r="HK115" s="42"/>
      <c r="HL115" s="42"/>
      <c r="HM115" s="42"/>
      <c r="HN115" s="42"/>
      <c r="HO115" s="42"/>
      <c r="HP115" s="42"/>
      <c r="HQ115" s="42"/>
      <c r="HR115" s="42"/>
      <c r="HS115" s="42"/>
      <c r="HT115" s="42"/>
      <c r="HU115" s="42"/>
      <c r="HV115" s="42"/>
      <c r="HW115" s="42"/>
      <c r="HX115" s="42"/>
      <c r="HY115" s="42"/>
      <c r="HZ115" s="42"/>
      <c r="IA115" s="42"/>
      <c r="IB115" s="42"/>
      <c r="IC115" s="42"/>
      <c r="ID115" s="42"/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</row>
    <row r="116" spans="1:253" s="48" customFormat="1" ht="15" customHeight="1">
      <c r="A116" s="14"/>
      <c r="B116" s="1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15"/>
      <c r="Y116" s="115"/>
      <c r="Z116" s="115"/>
      <c r="AA116" s="115"/>
      <c r="AB116" s="115"/>
      <c r="AC116" s="115"/>
      <c r="AD116" s="115"/>
      <c r="AE116" s="120">
        <v>43707</v>
      </c>
      <c r="AF116" s="115"/>
      <c r="AG116" s="39"/>
      <c r="AH116" s="40"/>
      <c r="AI116" s="39"/>
      <c r="AJ116" s="39"/>
      <c r="AK116" s="39"/>
      <c r="AL116" s="39"/>
      <c r="AM116" s="39"/>
      <c r="AN116" s="43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2"/>
      <c r="GI116" s="42"/>
      <c r="GJ116" s="42"/>
      <c r="GK116" s="42"/>
      <c r="GL116" s="42"/>
      <c r="GM116" s="42"/>
      <c r="GN116" s="42"/>
      <c r="GO116" s="42"/>
      <c r="GP116" s="42"/>
      <c r="GQ116" s="42"/>
      <c r="GR116" s="42"/>
      <c r="GS116" s="42"/>
      <c r="GT116" s="42"/>
      <c r="GU116" s="42"/>
      <c r="GV116" s="42"/>
      <c r="GW116" s="42"/>
      <c r="GX116" s="42"/>
      <c r="GY116" s="42"/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</row>
    <row r="117" spans="1:253" ht="15" customHeight="1">
      <c r="A117" s="14"/>
      <c r="B117" s="1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AE117" s="120">
        <v>43708</v>
      </c>
    </row>
    <row r="118" spans="1:253" ht="15" customHeight="1">
      <c r="A118" s="14"/>
      <c r="B118" s="7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AE118" s="120">
        <v>43709</v>
      </c>
    </row>
    <row r="119" spans="1:253" ht="15" customHeight="1">
      <c r="A119" s="14"/>
      <c r="B119" s="7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AE119" s="120">
        <v>43715</v>
      </c>
    </row>
    <row r="120" spans="1:253" ht="15" customHeight="1">
      <c r="A120" s="14"/>
      <c r="B120" s="7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AE120" s="120">
        <v>43716</v>
      </c>
    </row>
    <row r="121" spans="1:253" ht="15" customHeight="1">
      <c r="A121" s="14"/>
      <c r="B121" s="7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AE121" s="120">
        <v>43722</v>
      </c>
    </row>
    <row r="122" spans="1:253" ht="15" customHeight="1">
      <c r="A122" s="14"/>
      <c r="B122" s="7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AE122" s="120">
        <v>43723</v>
      </c>
    </row>
    <row r="123" spans="1:253" ht="15" customHeight="1">
      <c r="A123" s="14"/>
      <c r="B123" s="7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AE123" s="120">
        <v>43729</v>
      </c>
    </row>
    <row r="124" spans="1:253" ht="15" customHeight="1">
      <c r="A124" s="14"/>
      <c r="B124" s="7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AE124" s="120">
        <v>43730</v>
      </c>
    </row>
    <row r="125" spans="1:253" ht="15" customHeight="1">
      <c r="A125" s="14"/>
      <c r="B125" s="7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AE125" s="120">
        <v>43733</v>
      </c>
    </row>
    <row r="126" spans="1:253" ht="15" customHeight="1">
      <c r="A126" s="14"/>
      <c r="B126" s="7"/>
      <c r="AE126" s="120">
        <v>43734</v>
      </c>
    </row>
    <row r="127" spans="1:253" ht="15" customHeight="1">
      <c r="A127" s="14"/>
      <c r="B127" s="7"/>
      <c r="AE127" s="120">
        <v>43735</v>
      </c>
    </row>
    <row r="128" spans="1:253" ht="15" customHeight="1">
      <c r="A128" s="14"/>
      <c r="B128" s="7"/>
      <c r="AE128" s="120">
        <v>43736</v>
      </c>
    </row>
    <row r="129" spans="1:31" ht="15" customHeight="1">
      <c r="A129" s="14"/>
      <c r="B129" s="7"/>
      <c r="AE129" s="120">
        <v>43737</v>
      </c>
    </row>
    <row r="130" spans="1:31" ht="15" customHeight="1">
      <c r="A130" s="14"/>
      <c r="B130" s="7"/>
      <c r="AE130" s="120">
        <v>43738</v>
      </c>
    </row>
    <row r="131" spans="1:31" ht="15" customHeight="1">
      <c r="A131" s="14"/>
      <c r="B131" s="7"/>
      <c r="AE131" s="120">
        <v>43743</v>
      </c>
    </row>
    <row r="132" spans="1:31" ht="15" customHeight="1">
      <c r="A132" s="14"/>
      <c r="B132" s="7"/>
      <c r="AE132" s="120">
        <v>43744</v>
      </c>
    </row>
    <row r="133" spans="1:31" ht="15" customHeight="1">
      <c r="A133" s="14"/>
      <c r="B133" s="7"/>
      <c r="AE133" s="120">
        <v>43750</v>
      </c>
    </row>
    <row r="134" spans="1:31" ht="15" customHeight="1">
      <c r="A134" s="14"/>
      <c r="B134" s="7"/>
      <c r="AE134" s="120">
        <v>43751</v>
      </c>
    </row>
    <row r="135" spans="1:31" ht="15" customHeight="1">
      <c r="A135" s="14"/>
      <c r="B135" s="7"/>
      <c r="AE135" s="120">
        <v>43757</v>
      </c>
    </row>
    <row r="136" spans="1:31" ht="15" customHeight="1">
      <c r="AE136" s="120">
        <v>43758</v>
      </c>
    </row>
    <row r="137" spans="1:31" ht="15" customHeight="1">
      <c r="AE137" s="120">
        <v>43764</v>
      </c>
    </row>
    <row r="138" spans="1:31" ht="15" customHeight="1">
      <c r="AE138" s="120">
        <v>43765</v>
      </c>
    </row>
    <row r="139" spans="1:31" ht="15" customHeight="1">
      <c r="AE139" s="120">
        <v>43766</v>
      </c>
    </row>
    <row r="140" spans="1:31" ht="15" customHeight="1">
      <c r="AE140" s="120">
        <v>43767</v>
      </c>
    </row>
    <row r="141" spans="1:31" ht="15" customHeight="1">
      <c r="AE141" s="120">
        <v>43768</v>
      </c>
    </row>
    <row r="142" spans="1:31" ht="15" customHeight="1">
      <c r="AE142" s="120">
        <v>43769</v>
      </c>
    </row>
    <row r="143" spans="1:31" ht="15" customHeight="1">
      <c r="AE143" s="120">
        <v>43771</v>
      </c>
    </row>
    <row r="144" spans="1:31" ht="15" customHeight="1">
      <c r="AE144" s="120">
        <v>43772</v>
      </c>
    </row>
    <row r="145" spans="31:31" ht="15" customHeight="1">
      <c r="AE145" s="120">
        <v>43778</v>
      </c>
    </row>
    <row r="146" spans="31:31" ht="15" customHeight="1">
      <c r="AE146" s="120">
        <v>43779</v>
      </c>
    </row>
    <row r="147" spans="31:31" ht="15" customHeight="1">
      <c r="AE147" s="120">
        <v>43784</v>
      </c>
    </row>
    <row r="148" spans="31:31" ht="15" customHeight="1">
      <c r="AE148" s="120">
        <v>43785</v>
      </c>
    </row>
    <row r="149" spans="31:31" ht="15" customHeight="1">
      <c r="AE149" s="120">
        <v>43786</v>
      </c>
    </row>
    <row r="150" spans="31:31" ht="15" customHeight="1">
      <c r="AE150" s="120">
        <v>43792</v>
      </c>
    </row>
    <row r="151" spans="31:31" ht="15" customHeight="1">
      <c r="AE151" s="120">
        <v>43793</v>
      </c>
    </row>
    <row r="152" spans="31:31" ht="15" customHeight="1">
      <c r="AE152" s="120">
        <v>43794</v>
      </c>
    </row>
    <row r="153" spans="31:31" ht="15" customHeight="1">
      <c r="AE153" s="120">
        <v>43795</v>
      </c>
    </row>
    <row r="154" spans="31:31" ht="15" customHeight="1">
      <c r="AE154" s="120">
        <v>43796</v>
      </c>
    </row>
    <row r="155" spans="31:31" ht="15" customHeight="1">
      <c r="AE155" s="120">
        <v>43797</v>
      </c>
    </row>
    <row r="156" spans="31:31" ht="15" customHeight="1">
      <c r="AE156" s="120">
        <v>43798</v>
      </c>
    </row>
    <row r="157" spans="31:31" ht="15" customHeight="1">
      <c r="AE157" s="120">
        <v>43799</v>
      </c>
    </row>
    <row r="158" spans="31:31" ht="15" customHeight="1">
      <c r="AE158" s="120">
        <v>43800</v>
      </c>
    </row>
    <row r="159" spans="31:31">
      <c r="AE159" s="120">
        <v>43806</v>
      </c>
    </row>
    <row r="160" spans="31:31">
      <c r="AE160" s="120">
        <v>43807</v>
      </c>
    </row>
    <row r="161" spans="31:31">
      <c r="AE161" s="120">
        <v>43813</v>
      </c>
    </row>
    <row r="162" spans="31:31">
      <c r="AE162" s="120">
        <v>43814</v>
      </c>
    </row>
    <row r="163" spans="31:31">
      <c r="AE163" s="120">
        <v>43820</v>
      </c>
    </row>
    <row r="164" spans="31:31">
      <c r="AE164" s="120">
        <v>43821</v>
      </c>
    </row>
    <row r="165" spans="31:31">
      <c r="AE165" s="120">
        <v>43822</v>
      </c>
    </row>
    <row r="166" spans="31:31">
      <c r="AE166" s="120">
        <v>43823</v>
      </c>
    </row>
    <row r="167" spans="31:31">
      <c r="AE167" s="120">
        <v>43824</v>
      </c>
    </row>
    <row r="168" spans="31:31">
      <c r="AE168" s="120">
        <v>43825</v>
      </c>
    </row>
    <row r="169" spans="31:31">
      <c r="AE169" s="120">
        <v>43826</v>
      </c>
    </row>
    <row r="170" spans="31:31">
      <c r="AE170" s="120">
        <v>43827</v>
      </c>
    </row>
    <row r="171" spans="31:31">
      <c r="AE171" s="120">
        <v>43828</v>
      </c>
    </row>
    <row r="172" spans="31:31">
      <c r="AE172" s="120">
        <v>43829</v>
      </c>
    </row>
    <row r="173" spans="31:31">
      <c r="AE173" s="120">
        <v>43830</v>
      </c>
    </row>
    <row r="174" spans="31:31">
      <c r="AE174" s="132">
        <v>43831</v>
      </c>
    </row>
    <row r="175" spans="31:31">
      <c r="AE175" s="132">
        <v>43834</v>
      </c>
    </row>
    <row r="176" spans="31:31">
      <c r="AE176" s="132">
        <v>43835</v>
      </c>
    </row>
    <row r="177" spans="31:31">
      <c r="AE177" s="132">
        <v>43841</v>
      </c>
    </row>
    <row r="178" spans="31:31">
      <c r="AE178" s="132">
        <v>43842</v>
      </c>
    </row>
    <row r="179" spans="31:31">
      <c r="AE179" s="132">
        <v>43848</v>
      </c>
    </row>
    <row r="180" spans="31:31">
      <c r="AE180" s="132">
        <v>43849</v>
      </c>
    </row>
    <row r="181" spans="31:31">
      <c r="AE181" s="132">
        <v>43855</v>
      </c>
    </row>
    <row r="182" spans="31:31">
      <c r="AE182" s="132">
        <v>43856</v>
      </c>
    </row>
    <row r="183" spans="31:31">
      <c r="AE183" s="132">
        <v>43857</v>
      </c>
    </row>
    <row r="184" spans="31:31">
      <c r="AE184" s="132">
        <v>43858</v>
      </c>
    </row>
    <row r="185" spans="31:31">
      <c r="AE185" s="132">
        <v>43859</v>
      </c>
    </row>
    <row r="186" spans="31:31">
      <c r="AE186" s="132">
        <v>43860</v>
      </c>
    </row>
    <row r="187" spans="31:31">
      <c r="AE187" s="132">
        <v>43861</v>
      </c>
    </row>
    <row r="188" spans="31:31">
      <c r="AE188" s="132">
        <v>43862</v>
      </c>
    </row>
    <row r="189" spans="31:31">
      <c r="AE189" s="132">
        <v>43869</v>
      </c>
    </row>
    <row r="190" spans="31:31">
      <c r="AE190" s="132">
        <v>43870</v>
      </c>
    </row>
    <row r="191" spans="31:31">
      <c r="AE191" s="132">
        <v>43876</v>
      </c>
    </row>
    <row r="192" spans="31:31">
      <c r="AE192" s="132">
        <v>43877</v>
      </c>
    </row>
    <row r="193" spans="31:31">
      <c r="AE193" s="132">
        <v>43883</v>
      </c>
    </row>
    <row r="194" spans="31:31">
      <c r="AE194" s="132">
        <v>43884</v>
      </c>
    </row>
    <row r="195" spans="31:31">
      <c r="AE195" s="132">
        <v>43885</v>
      </c>
    </row>
    <row r="196" spans="31:31">
      <c r="AE196" s="132">
        <v>43886</v>
      </c>
    </row>
    <row r="197" spans="31:31">
      <c r="AE197" s="132">
        <v>43887</v>
      </c>
    </row>
    <row r="198" spans="31:31">
      <c r="AE198" s="132">
        <v>43888</v>
      </c>
    </row>
    <row r="199" spans="31:31">
      <c r="AE199" s="132">
        <v>43889</v>
      </c>
    </row>
    <row r="200" spans="31:31">
      <c r="AE200" s="132">
        <v>43890</v>
      </c>
    </row>
    <row r="201" spans="31:31">
      <c r="AE201" s="132">
        <v>43891</v>
      </c>
    </row>
    <row r="202" spans="31:31">
      <c r="AE202" s="132">
        <v>43897</v>
      </c>
    </row>
    <row r="203" spans="31:31">
      <c r="AE203" s="132">
        <v>43898</v>
      </c>
    </row>
    <row r="204" spans="31:31">
      <c r="AE204" s="132">
        <v>43904</v>
      </c>
    </row>
    <row r="205" spans="31:31">
      <c r="AE205" s="132">
        <v>43905</v>
      </c>
    </row>
    <row r="206" spans="31:31">
      <c r="AE206" s="132">
        <v>43911</v>
      </c>
    </row>
    <row r="207" spans="31:31">
      <c r="AE207" s="132">
        <v>43912</v>
      </c>
    </row>
    <row r="208" spans="31:31">
      <c r="AE208" s="132">
        <v>43915</v>
      </c>
    </row>
    <row r="209" spans="31:31">
      <c r="AE209" s="132">
        <v>43916</v>
      </c>
    </row>
    <row r="210" spans="31:31">
      <c r="AE210" s="132">
        <v>43917</v>
      </c>
    </row>
    <row r="211" spans="31:31">
      <c r="AE211" s="132">
        <v>43918</v>
      </c>
    </row>
    <row r="212" spans="31:31">
      <c r="AE212" s="132">
        <v>43919</v>
      </c>
    </row>
    <row r="213" spans="31:31">
      <c r="AE213" s="132">
        <v>43920</v>
      </c>
    </row>
    <row r="214" spans="31:31">
      <c r="AE214" s="132">
        <v>43921</v>
      </c>
    </row>
    <row r="215" spans="31:31">
      <c r="AE215" s="132">
        <v>43925</v>
      </c>
    </row>
    <row r="216" spans="31:31">
      <c r="AE216" s="132">
        <v>43956</v>
      </c>
    </row>
    <row r="217" spans="31:31">
      <c r="AE217" s="132">
        <v>43931</v>
      </c>
    </row>
    <row r="218" spans="31:31">
      <c r="AE218" s="132">
        <v>43932</v>
      </c>
    </row>
    <row r="219" spans="31:31">
      <c r="AE219" s="132">
        <v>43933</v>
      </c>
    </row>
    <row r="220" spans="31:31">
      <c r="AE220" s="132">
        <v>43939</v>
      </c>
    </row>
    <row r="221" spans="31:31">
      <c r="AE221" s="132">
        <v>43940</v>
      </c>
    </row>
    <row r="222" spans="31:31">
      <c r="AE222" s="132">
        <v>43942</v>
      </c>
    </row>
    <row r="223" spans="31:31">
      <c r="AE223" s="132">
        <v>43946</v>
      </c>
    </row>
    <row r="224" spans="31:31">
      <c r="AE224" s="132">
        <v>44038</v>
      </c>
    </row>
    <row r="225" spans="31:31">
      <c r="AE225" s="132">
        <v>43948</v>
      </c>
    </row>
    <row r="226" spans="31:31">
      <c r="AE226" s="132">
        <v>43949</v>
      </c>
    </row>
    <row r="227" spans="31:31">
      <c r="AE227" s="132">
        <v>43950</v>
      </c>
    </row>
    <row r="228" spans="31:31">
      <c r="AE228" s="132">
        <v>43951</v>
      </c>
    </row>
    <row r="229" spans="31:31">
      <c r="AE229" s="132">
        <v>43922</v>
      </c>
    </row>
    <row r="230" spans="31:31">
      <c r="AE230" s="132">
        <v>43953</v>
      </c>
    </row>
    <row r="231" spans="31:31">
      <c r="AE231" s="132">
        <v>43954</v>
      </c>
    </row>
    <row r="232" spans="31:31">
      <c r="AE232" s="132">
        <v>43960</v>
      </c>
    </row>
    <row r="233" spans="31:31">
      <c r="AE233" s="132">
        <v>43961</v>
      </c>
    </row>
    <row r="234" spans="31:31">
      <c r="AE234" s="132">
        <v>43967</v>
      </c>
    </row>
    <row r="235" spans="31:31">
      <c r="AE235" s="132">
        <v>43968</v>
      </c>
    </row>
    <row r="236" spans="31:31">
      <c r="AE236" s="132">
        <v>43974</v>
      </c>
    </row>
    <row r="237" spans="31:31">
      <c r="AE237" s="132">
        <v>43975</v>
      </c>
    </row>
    <row r="238" spans="31:31">
      <c r="AE238" s="132">
        <v>43976</v>
      </c>
    </row>
    <row r="239" spans="31:31">
      <c r="AE239" s="132">
        <v>43977</v>
      </c>
    </row>
    <row r="240" spans="31:31">
      <c r="AE240" s="132">
        <v>43978</v>
      </c>
    </row>
    <row r="241" spans="31:31">
      <c r="AE241" s="132">
        <v>43979</v>
      </c>
    </row>
    <row r="242" spans="31:31">
      <c r="AE242" s="132">
        <v>43980</v>
      </c>
    </row>
    <row r="243" spans="31:31">
      <c r="AE243" s="132">
        <v>43981</v>
      </c>
    </row>
    <row r="244" spans="31:31">
      <c r="AE244" s="132">
        <v>43982</v>
      </c>
    </row>
    <row r="245" spans="31:31">
      <c r="AE245" s="132">
        <v>43988</v>
      </c>
    </row>
    <row r="246" spans="31:31">
      <c r="AE246" s="132">
        <v>43989</v>
      </c>
    </row>
    <row r="247" spans="31:31">
      <c r="AE247" s="132">
        <v>43993</v>
      </c>
    </row>
    <row r="248" spans="31:31">
      <c r="AE248" s="132">
        <v>43994</v>
      </c>
    </row>
    <row r="249" spans="31:31">
      <c r="AE249" s="132">
        <v>43995</v>
      </c>
    </row>
    <row r="250" spans="31:31">
      <c r="AE250" s="132">
        <v>43996</v>
      </c>
    </row>
    <row r="251" spans="31:31">
      <c r="AE251" s="132">
        <v>44002</v>
      </c>
    </row>
    <row r="252" spans="31:31">
      <c r="AE252" s="132">
        <v>44003</v>
      </c>
    </row>
    <row r="253" spans="31:31">
      <c r="AE253" s="132">
        <v>44006</v>
      </c>
    </row>
    <row r="254" spans="31:31">
      <c r="AE254" s="132">
        <v>44007</v>
      </c>
    </row>
    <row r="255" spans="31:31">
      <c r="AE255" s="132">
        <v>44009</v>
      </c>
    </row>
    <row r="256" spans="31:31">
      <c r="AE256" s="132">
        <v>44010</v>
      </c>
    </row>
    <row r="257" spans="31:31">
      <c r="AE257" s="132">
        <v>44011</v>
      </c>
    </row>
    <row r="258" spans="31:31">
      <c r="AE258" s="132">
        <v>44012</v>
      </c>
    </row>
    <row r="259" spans="31:31">
      <c r="AE259" s="132">
        <v>44016</v>
      </c>
    </row>
    <row r="260" spans="31:31">
      <c r="AE260" s="132">
        <v>44017</v>
      </c>
    </row>
    <row r="261" spans="31:31">
      <c r="AE261" s="132">
        <v>44023</v>
      </c>
    </row>
    <row r="262" spans="31:31">
      <c r="AE262" s="132">
        <v>44024</v>
      </c>
    </row>
    <row r="263" spans="31:31">
      <c r="AE263" s="132">
        <v>44030</v>
      </c>
    </row>
    <row r="264" spans="31:31">
      <c r="AE264" s="132">
        <v>44031</v>
      </c>
    </row>
    <row r="265" spans="31:31">
      <c r="AE265" s="132">
        <v>44037</v>
      </c>
    </row>
    <row r="266" spans="31:31">
      <c r="AE266" s="132">
        <v>44038</v>
      </c>
    </row>
    <row r="267" spans="31:31">
      <c r="AE267" s="132">
        <v>44039</v>
      </c>
    </row>
    <row r="268" spans="31:31">
      <c r="AE268" s="132">
        <v>44040</v>
      </c>
    </row>
    <row r="269" spans="31:31">
      <c r="AE269" s="132">
        <v>44041</v>
      </c>
    </row>
    <row r="270" spans="31:31">
      <c r="AE270" s="132">
        <v>44042</v>
      </c>
    </row>
    <row r="271" spans="31:31">
      <c r="AE271" s="132">
        <v>44043</v>
      </c>
    </row>
    <row r="272" spans="31:31">
      <c r="AE272" s="132">
        <v>44044</v>
      </c>
    </row>
    <row r="273" spans="31:31">
      <c r="AE273" s="132">
        <v>44045</v>
      </c>
    </row>
    <row r="274" spans="31:31">
      <c r="AE274" s="132">
        <v>44051</v>
      </c>
    </row>
    <row r="275" spans="31:31">
      <c r="AE275" s="132">
        <v>44052</v>
      </c>
    </row>
    <row r="276" spans="31:31">
      <c r="AE276" s="132">
        <v>44058</v>
      </c>
    </row>
    <row r="277" spans="31:31">
      <c r="AE277" s="132">
        <v>44059</v>
      </c>
    </row>
    <row r="278" spans="31:31">
      <c r="AE278" s="132">
        <v>44065</v>
      </c>
    </row>
    <row r="279" spans="31:31">
      <c r="AE279" s="132">
        <v>44066</v>
      </c>
    </row>
    <row r="280" spans="31:31">
      <c r="AE280" s="132">
        <v>44068</v>
      </c>
    </row>
    <row r="281" spans="31:31">
      <c r="AE281" s="132">
        <v>44069</v>
      </c>
    </row>
    <row r="282" spans="31:31">
      <c r="AE282" s="132">
        <v>44070</v>
      </c>
    </row>
    <row r="283" spans="31:31">
      <c r="AE283" s="132">
        <v>44071</v>
      </c>
    </row>
    <row r="284" spans="31:31">
      <c r="AE284" s="132">
        <v>44072</v>
      </c>
    </row>
    <row r="285" spans="31:31">
      <c r="AE285" s="132">
        <v>44073</v>
      </c>
    </row>
    <row r="286" spans="31:31">
      <c r="AE286" s="132">
        <v>44074</v>
      </c>
    </row>
    <row r="287" spans="31:31">
      <c r="AE287" s="132">
        <v>44079</v>
      </c>
    </row>
    <row r="288" spans="31:31">
      <c r="AE288" s="132">
        <v>44080</v>
      </c>
    </row>
    <row r="289" spans="31:31">
      <c r="AE289" s="132">
        <v>44081</v>
      </c>
    </row>
    <row r="290" spans="31:31">
      <c r="AE290" s="132">
        <v>44086</v>
      </c>
    </row>
    <row r="291" spans="31:31">
      <c r="AE291" s="132">
        <v>44087</v>
      </c>
    </row>
    <row r="292" spans="31:31">
      <c r="AE292" s="132">
        <v>44093</v>
      </c>
    </row>
    <row r="293" spans="31:31">
      <c r="AE293" s="132">
        <v>44094</v>
      </c>
    </row>
    <row r="294" spans="31:31">
      <c r="AE294" s="132">
        <v>44098</v>
      </c>
    </row>
    <row r="295" spans="31:31">
      <c r="AE295" s="132">
        <v>44099</v>
      </c>
    </row>
    <row r="296" spans="31:31">
      <c r="AE296" s="132">
        <v>44100</v>
      </c>
    </row>
    <row r="297" spans="31:31">
      <c r="AE297" s="132">
        <v>44101</v>
      </c>
    </row>
    <row r="298" spans="31:31">
      <c r="AE298" s="132">
        <v>44102</v>
      </c>
    </row>
    <row r="299" spans="31:31">
      <c r="AE299" s="132">
        <v>44103</v>
      </c>
    </row>
    <row r="300" spans="31:31">
      <c r="AE300" s="132">
        <v>44104</v>
      </c>
    </row>
    <row r="301" spans="31:31">
      <c r="AE301" s="132">
        <v>44107</v>
      </c>
    </row>
    <row r="302" spans="31:31">
      <c r="AE302" s="132">
        <v>44108</v>
      </c>
    </row>
    <row r="303" spans="31:31">
      <c r="AE303" s="132">
        <v>44114</v>
      </c>
    </row>
    <row r="304" spans="31:31">
      <c r="AE304" s="132">
        <v>44115</v>
      </c>
    </row>
    <row r="305" spans="31:31">
      <c r="AE305" s="132">
        <v>44116</v>
      </c>
    </row>
    <row r="306" spans="31:31">
      <c r="AE306" s="132">
        <v>44121</v>
      </c>
    </row>
    <row r="307" spans="31:31">
      <c r="AE307" s="132">
        <v>44122</v>
      </c>
    </row>
    <row r="308" spans="31:31">
      <c r="AE308" s="132">
        <v>44128</v>
      </c>
    </row>
    <row r="309" spans="31:31">
      <c r="AE309" s="132">
        <v>44129</v>
      </c>
    </row>
    <row r="310" spans="31:31">
      <c r="AE310" s="132">
        <v>44130</v>
      </c>
    </row>
    <row r="311" spans="31:31">
      <c r="AE311" s="132">
        <v>44131</v>
      </c>
    </row>
    <row r="312" spans="31:31">
      <c r="AE312" s="132">
        <v>44132</v>
      </c>
    </row>
    <row r="313" spans="31:31">
      <c r="AE313" s="132">
        <v>44133</v>
      </c>
    </row>
    <row r="314" spans="31:31">
      <c r="AE314" s="132">
        <v>44134</v>
      </c>
    </row>
    <row r="315" spans="31:31">
      <c r="AE315" s="132">
        <v>44135</v>
      </c>
    </row>
    <row r="316" spans="31:31">
      <c r="AE316" s="132">
        <v>44136</v>
      </c>
    </row>
    <row r="317" spans="31:31">
      <c r="AE317" s="132">
        <v>44137</v>
      </c>
    </row>
    <row r="318" spans="31:31">
      <c r="AE318" s="132">
        <v>44142</v>
      </c>
    </row>
    <row r="319" spans="31:31">
      <c r="AE319" s="132">
        <v>44143</v>
      </c>
    </row>
    <row r="320" spans="31:31">
      <c r="AE320" s="132">
        <v>44149</v>
      </c>
    </row>
    <row r="321" spans="31:31">
      <c r="AE321" s="132">
        <v>44150</v>
      </c>
    </row>
    <row r="322" spans="31:31">
      <c r="AE322" s="132">
        <v>44156</v>
      </c>
    </row>
    <row r="323" spans="31:31">
      <c r="AE323" s="132">
        <v>44157</v>
      </c>
    </row>
    <row r="324" spans="31:31">
      <c r="AE324" s="132">
        <v>44159</v>
      </c>
    </row>
    <row r="325" spans="31:31">
      <c r="AE325" s="132">
        <v>44160</v>
      </c>
    </row>
    <row r="326" spans="31:31">
      <c r="AE326" s="132">
        <v>44161</v>
      </c>
    </row>
    <row r="327" spans="31:31">
      <c r="AE327" s="132">
        <v>44162</v>
      </c>
    </row>
    <row r="328" spans="31:31">
      <c r="AE328" s="132">
        <v>44163</v>
      </c>
    </row>
    <row r="329" spans="31:31">
      <c r="AE329" s="132">
        <v>44164</v>
      </c>
    </row>
    <row r="330" spans="31:31">
      <c r="AE330" s="132">
        <v>44165</v>
      </c>
    </row>
    <row r="331" spans="31:31">
      <c r="AE331" s="132">
        <v>44170</v>
      </c>
    </row>
    <row r="332" spans="31:31">
      <c r="AE332" s="132">
        <v>44171</v>
      </c>
    </row>
    <row r="333" spans="31:31">
      <c r="AE333" s="132">
        <v>44177</v>
      </c>
    </row>
    <row r="334" spans="31:31">
      <c r="AE334" s="132">
        <v>44178</v>
      </c>
    </row>
    <row r="335" spans="31:31">
      <c r="AE335" s="132">
        <v>44184</v>
      </c>
    </row>
    <row r="336" spans="31:31">
      <c r="AE336" s="132">
        <v>44185</v>
      </c>
    </row>
    <row r="337" spans="31:31">
      <c r="AE337" s="132">
        <v>44186</v>
      </c>
    </row>
    <row r="338" spans="31:31">
      <c r="AE338" s="132">
        <v>44187</v>
      </c>
    </row>
    <row r="339" spans="31:31">
      <c r="AE339" s="132">
        <v>44188</v>
      </c>
    </row>
    <row r="340" spans="31:31">
      <c r="AE340" s="132">
        <v>44189</v>
      </c>
    </row>
    <row r="341" spans="31:31">
      <c r="AE341" s="132">
        <v>44190</v>
      </c>
    </row>
    <row r="342" spans="31:31">
      <c r="AE342" s="132">
        <v>44191</v>
      </c>
    </row>
    <row r="343" spans="31:31">
      <c r="AE343" s="132">
        <v>44192</v>
      </c>
    </row>
    <row r="344" spans="31:31">
      <c r="AE344" s="132">
        <v>44193</v>
      </c>
    </row>
    <row r="345" spans="31:31">
      <c r="AE345" s="132">
        <v>44194</v>
      </c>
    </row>
    <row r="346" spans="31:31">
      <c r="AE346" s="132">
        <v>44195</v>
      </c>
    </row>
    <row r="347" spans="31:31">
      <c r="AE347" s="132">
        <v>44196</v>
      </c>
    </row>
    <row r="348" spans="31:31"/>
    <row r="349" spans="31:31"/>
    <row r="350" spans="31:31"/>
    <row r="351" spans="31:31"/>
  </sheetData>
  <protectedRanges>
    <protectedRange sqref="E92" name="c11. numero de solicitação"/>
    <protectedRange sqref="O67:O86 Q67:T86" name="a9. Qtd e Descrição"/>
    <protectedRange sqref="M67:M86" name="a8. Peso"/>
    <protectedRange sqref="B52:C61 F52:F61 J52:J61 O52:O61 S52:S61 B67:E86" name="a5. OC até comprimento"/>
    <protectedRange sqref="I92 O92" name="c2. valor frete fob"/>
    <protectedRange sqref="B46" name="b9. oi destino"/>
    <protectedRange sqref="B42" name="b7. informações da coleta"/>
    <protectedRange sqref="M40" name="b6. endereço coleta"/>
    <protectedRange sqref="B40" name="b4. cidade"/>
    <protectedRange sqref="N38" name="b3. nome e telefone fornecedor"/>
    <protectedRange sqref="B38" name="b2. nome do fornecedor"/>
    <protectedRange sqref="B34" name="a1. nome"/>
    <protectedRange sqref="J34" name="a2. custeio ou projeto"/>
    <protectedRange sqref="N34" name="a4. data limite entrga MRS"/>
    <protectedRange sqref="M34" name="a3. campo livre"/>
    <protectedRange sqref="B95" name="c3. obs"/>
    <protectedRange sqref="G67:G86" name="a6. largura"/>
    <protectedRange sqref="I67:I86" name="a7. altura"/>
    <protectedRange sqref="J40" name="b5. estado"/>
  </protectedRanges>
  <sortState xmlns:xlrd2="http://schemas.microsoft.com/office/spreadsheetml/2017/richdata2" ref="AF4:AF30">
    <sortCondition ref="AF4:AF30"/>
  </sortState>
  <dataConsolidate/>
  <mergeCells count="164">
    <mergeCell ref="B95:W98"/>
    <mergeCell ref="J33:M33"/>
    <mergeCell ref="J34:M34"/>
    <mergeCell ref="N34:P34"/>
    <mergeCell ref="Q34:W34"/>
    <mergeCell ref="B38:M38"/>
    <mergeCell ref="B39:I39"/>
    <mergeCell ref="B40:I40"/>
    <mergeCell ref="B49:W49"/>
    <mergeCell ref="B50:E51"/>
    <mergeCell ref="F50:I51"/>
    <mergeCell ref="B91:W91"/>
    <mergeCell ref="O50:R51"/>
    <mergeCell ref="O52:R52"/>
    <mergeCell ref="J50:N51"/>
    <mergeCell ref="J52:N52"/>
    <mergeCell ref="F52:I52"/>
    <mergeCell ref="B52:E52"/>
    <mergeCell ref="B79:D79"/>
    <mergeCell ref="B53:E53"/>
    <mergeCell ref="F53:I53"/>
    <mergeCell ref="B47:W47"/>
    <mergeCell ref="J54:N54"/>
    <mergeCell ref="O54:R54"/>
    <mergeCell ref="J2:T4"/>
    <mergeCell ref="J40:L40"/>
    <mergeCell ref="N38:W38"/>
    <mergeCell ref="M40:W40"/>
    <mergeCell ref="N37:W37"/>
    <mergeCell ref="J39:L39"/>
    <mergeCell ref="M39:W39"/>
    <mergeCell ref="L46:Q46"/>
    <mergeCell ref="B94:W94"/>
    <mergeCell ref="B6:W6"/>
    <mergeCell ref="B32:W32"/>
    <mergeCell ref="B34:I34"/>
    <mergeCell ref="B64:W64"/>
    <mergeCell ref="B41:W41"/>
    <mergeCell ref="B42:W42"/>
    <mergeCell ref="B44:W44"/>
    <mergeCell ref="B46:E46"/>
    <mergeCell ref="B36:W36"/>
    <mergeCell ref="B37:M37"/>
    <mergeCell ref="S50:W51"/>
    <mergeCell ref="S52:W52"/>
    <mergeCell ref="S53:W53"/>
    <mergeCell ref="B54:E54"/>
    <mergeCell ref="F54:I54"/>
    <mergeCell ref="S54:W54"/>
    <mergeCell ref="B55:E55"/>
    <mergeCell ref="F55:I55"/>
    <mergeCell ref="J55:N55"/>
    <mergeCell ref="J53:N53"/>
    <mergeCell ref="O53:R53"/>
    <mergeCell ref="O55:R55"/>
    <mergeCell ref="S55:W55"/>
    <mergeCell ref="B56:E56"/>
    <mergeCell ref="F56:I56"/>
    <mergeCell ref="J56:N56"/>
    <mergeCell ref="O56:R56"/>
    <mergeCell ref="S56:W56"/>
    <mergeCell ref="B57:E57"/>
    <mergeCell ref="F57:I57"/>
    <mergeCell ref="J57:N57"/>
    <mergeCell ref="O57:R57"/>
    <mergeCell ref="S57:W57"/>
    <mergeCell ref="B58:E58"/>
    <mergeCell ref="F58:I58"/>
    <mergeCell ref="J58:N58"/>
    <mergeCell ref="O58:R58"/>
    <mergeCell ref="S58:W58"/>
    <mergeCell ref="B59:E59"/>
    <mergeCell ref="F59:I59"/>
    <mergeCell ref="J59:N59"/>
    <mergeCell ref="O59:R59"/>
    <mergeCell ref="S59:W59"/>
    <mergeCell ref="B60:E60"/>
    <mergeCell ref="F60:I60"/>
    <mergeCell ref="J60:N60"/>
    <mergeCell ref="O60:R60"/>
    <mergeCell ref="S60:W60"/>
    <mergeCell ref="O71:P71"/>
    <mergeCell ref="B61:E61"/>
    <mergeCell ref="F61:I61"/>
    <mergeCell ref="J61:N61"/>
    <mergeCell ref="O61:R61"/>
    <mergeCell ref="S61:W61"/>
    <mergeCell ref="B65:D66"/>
    <mergeCell ref="B67:D67"/>
    <mergeCell ref="B68:D68"/>
    <mergeCell ref="B69:D69"/>
    <mergeCell ref="E65:L65"/>
    <mergeCell ref="E66:F66"/>
    <mergeCell ref="G66:H66"/>
    <mergeCell ref="O65:P66"/>
    <mergeCell ref="O67:P67"/>
    <mergeCell ref="O68:P68"/>
    <mergeCell ref="O69:P69"/>
    <mergeCell ref="I66:J66"/>
    <mergeCell ref="K66:L66"/>
    <mergeCell ref="M65:N66"/>
    <mergeCell ref="Q68:W68"/>
    <mergeCell ref="Q69:W69"/>
    <mergeCell ref="Q65:W66"/>
    <mergeCell ref="Q67:W67"/>
    <mergeCell ref="B80:D80"/>
    <mergeCell ref="B81:D81"/>
    <mergeCell ref="B82:D82"/>
    <mergeCell ref="O72:P72"/>
    <mergeCell ref="O73:P73"/>
    <mergeCell ref="O74:P74"/>
    <mergeCell ref="O75:P75"/>
    <mergeCell ref="O76:P76"/>
    <mergeCell ref="O77:P77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Q70:W70"/>
    <mergeCell ref="Q71:W71"/>
    <mergeCell ref="Q72:W72"/>
    <mergeCell ref="Q73:W73"/>
    <mergeCell ref="Q74:W74"/>
    <mergeCell ref="Q75:W75"/>
    <mergeCell ref="Q76:W76"/>
    <mergeCell ref="Q86:W86"/>
    <mergeCell ref="G88:H88"/>
    <mergeCell ref="Q84:W84"/>
    <mergeCell ref="Q85:W85"/>
    <mergeCell ref="Q77:W77"/>
    <mergeCell ref="Q78:W78"/>
    <mergeCell ref="Q79:W79"/>
    <mergeCell ref="Q80:W80"/>
    <mergeCell ref="Q81:W81"/>
    <mergeCell ref="Q82:W82"/>
    <mergeCell ref="Q83:W83"/>
    <mergeCell ref="O78:P78"/>
    <mergeCell ref="O79:P79"/>
    <mergeCell ref="O80:P80"/>
    <mergeCell ref="O81:P81"/>
    <mergeCell ref="O82:P82"/>
    <mergeCell ref="O70:P70"/>
    <mergeCell ref="B88:D88"/>
    <mergeCell ref="K88:L88"/>
    <mergeCell ref="G92:I92"/>
    <mergeCell ref="B92:D92"/>
    <mergeCell ref="J92:K92"/>
    <mergeCell ref="O92:P92"/>
    <mergeCell ref="O83:P83"/>
    <mergeCell ref="O84:P84"/>
    <mergeCell ref="O85:P85"/>
    <mergeCell ref="O86:P86"/>
    <mergeCell ref="B84:D84"/>
    <mergeCell ref="B85:D85"/>
    <mergeCell ref="B86:D86"/>
    <mergeCell ref="B83:D83"/>
    <mergeCell ref="E88:F88"/>
    <mergeCell ref="O88:R88"/>
    <mergeCell ref="E92:F92"/>
  </mergeCells>
  <conditionalFormatting sqref="B47">
    <cfRule type="expression" dxfId="3" priority="1">
      <formula>B47="Atenção! Não é permitido realizar Coleta FOB no mesmo município do Destino."</formula>
    </cfRule>
  </conditionalFormatting>
  <conditionalFormatting sqref="I46:K46">
    <cfRule type="expression" dxfId="2" priority="5">
      <formula>F46="Informar o nome do local de entrega:"</formula>
    </cfRule>
  </conditionalFormatting>
  <conditionalFormatting sqref="Q34">
    <cfRule type="expression" dxfId="1" priority="6">
      <formula>Q34="Armazém não recebe materiais nessa data"</formula>
    </cfRule>
  </conditionalFormatting>
  <conditionalFormatting sqref="S46">
    <cfRule type="expression" dxfId="0" priority="2">
      <formula>S46="Atenção! Coleta FOB no mesmo município."</formula>
    </cfRule>
  </conditionalFormatting>
  <dataValidations xWindow="282" yWindow="498" count="7">
    <dataValidation allowBlank="1" showInputMessage="1" showErrorMessage="1" prompt="Campo a ser preenchido pelo PEDRO" sqref="O92" xr:uid="{00000000-0002-0000-0000-000000000000}"/>
    <dataValidation type="list" allowBlank="1" showInputMessage="1" showErrorMessage="1" sqref="B67:B86" xr:uid="{00000000-0002-0000-0000-000001000000}">
      <formula1>"Pallet, Caixa, Container, Saco"</formula1>
    </dataValidation>
    <dataValidation type="list" allowBlank="1" showInputMessage="1" showErrorMessage="1" sqref="J40:L40" xr:uid="{00000000-0002-0000-0000-000003000000}">
      <formula1>$AF$4:$AF$30</formula1>
    </dataValidation>
    <dataValidation type="list" allowBlank="1" showInputMessage="1" showErrorMessage="1" sqref="B34" xr:uid="{00000000-0002-0000-0000-000004000000}">
      <formula1>$E$13:$E$16</formula1>
    </dataValidation>
    <dataValidation type="list" allowBlank="1" showInputMessage="1" showErrorMessage="1" sqref="J34" xr:uid="{00000000-0002-0000-0000-000005000000}">
      <formula1>"Custeio, Projeto"</formula1>
    </dataValidation>
    <dataValidation type="list" allowBlank="1" showInputMessage="1" showErrorMessage="1" prompt="Campo a ser preenchido pelo PEDRO" sqref="E92:F92" xr:uid="{00000000-0002-0000-0000-000006000000}">
      <formula1>"Fracionado, Expresso"</formula1>
    </dataValidation>
    <dataValidation type="list" allowBlank="1" showInputMessage="1" showErrorMessage="1" sqref="B46:E46" xr:uid="{00000000-0002-0000-0000-000002000000}">
      <formula1>$AA$4:$AA$15</formula1>
    </dataValidation>
  </dataValidations>
  <hyperlinks>
    <hyperlink ref="J13" r:id="rId1" xr:uid="{C147DC88-3032-4959-AAB2-614817B4B407}"/>
    <hyperlink ref="J20" r:id="rId2" xr:uid="{0F00BF9E-3738-4ADB-B17E-A1A35B1D2F40}"/>
    <hyperlink ref="J15" r:id="rId3" xr:uid="{7C4294D6-0B97-4A8B-8E2A-6397B23EC017}"/>
    <hyperlink ref="J14" r:id="rId4" xr:uid="{8D1BFE91-E95F-473C-B73B-078883F0A6BD}"/>
    <hyperlink ref="J19" r:id="rId5" xr:uid="{EC1CA9EA-BE9A-477F-9BEF-1EE75B6413E2}"/>
    <hyperlink ref="C20" r:id="rId6" display="iasmyn.vieira@mrs.com.br" xr:uid="{8EAADE79-158D-4EDE-B77E-C8BCCF44FB53}"/>
  </hyperlinks>
  <printOptions horizontalCentered="1"/>
  <pageMargins left="0.19685039370078741" right="0.19685039370078741" top="0.39370078740157483" bottom="0.39370078740157483" header="0.51181102362204722" footer="0.51181102362204722"/>
  <pageSetup paperSize="9" scale="43" orientation="portrait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"/>
  <sheetViews>
    <sheetView showGridLines="0" workbookViewId="0">
      <selection activeCell="A3" sqref="A3"/>
    </sheetView>
  </sheetViews>
  <sheetFormatPr defaultColWidth="9.140625" defaultRowHeight="11.25"/>
  <cols>
    <col min="1" max="2" width="9.140625" style="110"/>
    <col min="3" max="3" width="11.7109375" style="110" customWidth="1"/>
    <col min="4" max="7" width="9.140625" style="110"/>
    <col min="8" max="8" width="11.7109375" style="110" customWidth="1"/>
    <col min="9" max="11" width="9.140625" style="110"/>
    <col min="12" max="12" width="10.7109375" style="110" customWidth="1"/>
    <col min="13" max="16384" width="9.140625" style="110"/>
  </cols>
  <sheetData>
    <row r="2" spans="1:13" ht="23.25" thickBot="1">
      <c r="A2" s="109" t="s">
        <v>140</v>
      </c>
      <c r="B2" s="109" t="s">
        <v>141</v>
      </c>
      <c r="C2" s="109" t="s">
        <v>142</v>
      </c>
      <c r="D2" s="109" t="s">
        <v>143</v>
      </c>
      <c r="E2" s="109" t="s">
        <v>144</v>
      </c>
      <c r="F2" s="109" t="s">
        <v>145</v>
      </c>
      <c r="G2" s="109" t="s">
        <v>146</v>
      </c>
      <c r="H2" s="109" t="s">
        <v>147</v>
      </c>
      <c r="I2" s="109" t="s">
        <v>148</v>
      </c>
      <c r="J2" s="109" t="s">
        <v>149</v>
      </c>
      <c r="K2" s="109" t="s">
        <v>150</v>
      </c>
      <c r="L2" s="109" t="s">
        <v>151</v>
      </c>
      <c r="M2" s="109" t="s">
        <v>152</v>
      </c>
    </row>
    <row r="3" spans="1:13">
      <c r="A3" s="110">
        <f>'Solicitação de Coleta FOB'!J92</f>
        <v>0</v>
      </c>
      <c r="B3" s="110">
        <f>'Solicitação de Coleta FOB'!B34</f>
        <v>0</v>
      </c>
      <c r="C3" s="111">
        <f ca="1">TODAY()</f>
        <v>45386</v>
      </c>
      <c r="D3" s="110" t="str">
        <f>'Solicitação de Coleta FOB'!B40&amp;" - "&amp;'Solicitação de Coleta FOB'!J40</f>
        <v xml:space="preserve"> - SP</v>
      </c>
      <c r="E3" s="110">
        <f>'Solicitação de Coleta FOB'!B38</f>
        <v>0</v>
      </c>
      <c r="F3" s="110">
        <f>'Solicitação de Coleta FOB'!B46</f>
        <v>0</v>
      </c>
      <c r="G3" s="112"/>
      <c r="H3" s="112"/>
      <c r="I3" s="113">
        <f>'Solicitação de Coleta FOB'!B52</f>
        <v>0</v>
      </c>
      <c r="J3" s="114">
        <f>'Solicitação de Coleta FOB'!J34</f>
        <v>0</v>
      </c>
      <c r="K3" s="110">
        <f>'Solicitação de Coleta FOB'!Q67</f>
        <v>0</v>
      </c>
      <c r="L3" s="112"/>
      <c r="M3" s="110">
        <f>'Solicitação de Coleta FOB'!O92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Paola Costa</cp:lastModifiedBy>
  <cp:revision/>
  <dcterms:created xsi:type="dcterms:W3CDTF">2017-05-23T23:37:50Z</dcterms:created>
  <dcterms:modified xsi:type="dcterms:W3CDTF">2024-04-04T11:43:56Z</dcterms:modified>
  <cp:category/>
  <cp:contentStatus/>
</cp:coreProperties>
</file>