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C:\Users\30028882\Downloads\"/>
    </mc:Choice>
  </mc:AlternateContent>
  <xr:revisionPtr revIDLastSave="0" documentId="8_{B64CC541-4706-4522-BD06-2ADBFE52D6B6}" xr6:coauthVersionLast="47" xr6:coauthVersionMax="47" xr10:uidLastSave="{00000000-0000-0000-0000-000000000000}"/>
  <bookViews>
    <workbookView showHorizontalScroll="0" showVerticalScroll="0" xWindow="-120" yWindow="-120" windowWidth="29040" windowHeight="15720" xr2:uid="{00000000-000D-0000-FFFF-FFFF00000000}"/>
  </bookViews>
  <sheets>
    <sheet name="Tarifas MRS" sheetId="5" r:id="rId1"/>
    <sheet name="PRODUTOS" sheetId="1" r:id="rId2"/>
  </sheets>
  <externalReferences>
    <externalReference r:id="rId3"/>
  </externalReferences>
  <definedNames>
    <definedName name="_xlnm._FilterDatabase" localSheetId="1" hidden="1">PRODUTOS!$A$1:$G$30</definedName>
    <definedName name="NOME">PRODUTOS!$C$2:$C$29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" l="1"/>
  <c r="C25" i="5"/>
  <c r="E7" i="5" l="1"/>
  <c r="B7" i="5"/>
  <c r="E14" i="5" l="1"/>
  <c r="E13" i="5"/>
  <c r="B10" i="5"/>
  <c r="C14" i="5"/>
  <c r="E15" i="5" s="1"/>
  <c r="E12" i="5"/>
  <c r="E16" i="5" l="1"/>
</calcChain>
</file>

<file path=xl/sharedStrings.xml><?xml version="1.0" encoding="utf-8"?>
<sst xmlns="http://schemas.openxmlformats.org/spreadsheetml/2006/main" count="215" uniqueCount="88">
  <si>
    <t>TABELA 1 - TARIFAS DE REFERÊNCIAS</t>
  </si>
  <si>
    <t>ESCOLHA O PRODUTO:</t>
  </si>
  <si>
    <t>VIGÊNCIA:</t>
  </si>
  <si>
    <t>DELIBERAÇÃO ANTT</t>
  </si>
  <si>
    <t>CONCESSIONÁRIA:</t>
  </si>
  <si>
    <t>MRS Logística</t>
  </si>
  <si>
    <t>BASES DAS TARIFAS (NÃO INCLUÍDO O ICMS)</t>
  </si>
  <si>
    <t>FAIXAS QUILOMÉTRICAS VARIÁVEIS</t>
  </si>
  <si>
    <t>FAIXA ÚNICA</t>
  </si>
  <si>
    <t>PARCELA FIXA</t>
  </si>
  <si>
    <t>Distância Ferroviária (km):</t>
  </si>
  <si>
    <t>&lt;- Valor máximo homologado para a distância selecionada.</t>
  </si>
  <si>
    <t>Inserir a distância desejada no campo em fundo azul</t>
  </si>
  <si>
    <t>TABELA 2 - DIREITO DE PASSAGEM</t>
  </si>
  <si>
    <t>PARCELA FIXA
(R$/un)</t>
  </si>
  <si>
    <t>PARCELA VARIÁVEL
(R$/un)</t>
  </si>
  <si>
    <t>c</t>
  </si>
  <si>
    <t>Valor</t>
  </si>
  <si>
    <t>Unidade</t>
  </si>
  <si>
    <t>Baixada Santista *</t>
  </si>
  <si>
    <t>R$/t</t>
  </si>
  <si>
    <t>-</t>
  </si>
  <si>
    <t>R$/t.km</t>
  </si>
  <si>
    <t>Demais Trechos</t>
  </si>
  <si>
    <t>* A origem/destino BAIXADA SANTISTA é composta pela união dos seguintes segmentos:</t>
  </si>
  <si>
    <t>Estação A</t>
  </si>
  <si>
    <t>Estação B</t>
  </si>
  <si>
    <t>Santos (IQN)</t>
  </si>
  <si>
    <t>Km 5 (IQA)</t>
  </si>
  <si>
    <t>Cubatão (ICB)</t>
  </si>
  <si>
    <t>Areais (IAA)</t>
  </si>
  <si>
    <t>Perequê (ZPG)</t>
  </si>
  <si>
    <t>Ramal das Fábricas (IFA)</t>
  </si>
  <si>
    <t>Contrail (ICU)</t>
  </si>
  <si>
    <t>Piaçaguera (IPG)</t>
  </si>
  <si>
    <t>Estação TUF (IUF)</t>
  </si>
  <si>
    <t>Barnabé (IBA)</t>
  </si>
  <si>
    <t>Conceiçãozinha (ICZ)</t>
  </si>
  <si>
    <t>Raz da Serra (IRS)</t>
  </si>
  <si>
    <t>ORDEM</t>
  </si>
  <si>
    <t>CONCESSIONÁRIA</t>
  </si>
  <si>
    <t>PRODUTO</t>
  </si>
  <si>
    <t>FIXO</t>
  </si>
  <si>
    <t>UNIFIX</t>
  </si>
  <si>
    <t>ÚNICA</t>
  </si>
  <si>
    <t>UNIVAR</t>
  </si>
  <si>
    <t>VIGÊNCIA</t>
  </si>
  <si>
    <t>RESOLUÇÃO</t>
  </si>
  <si>
    <t>MRS</t>
  </si>
  <si>
    <t>Açúcar</t>
  </si>
  <si>
    <t>R$/T</t>
  </si>
  <si>
    <t>R$/T.KM</t>
  </si>
  <si>
    <t>126/2025</t>
  </si>
  <si>
    <t>Areia</t>
  </si>
  <si>
    <t>Bauxita</t>
  </si>
  <si>
    <t>Carvão Mineral</t>
  </si>
  <si>
    <t>Celulose</t>
  </si>
  <si>
    <t>Cimento a Granel</t>
  </si>
  <si>
    <t>Cimento acondicionado</t>
  </si>
  <si>
    <t>Coque</t>
  </si>
  <si>
    <t>Contêiner cheio de 20 pés</t>
  </si>
  <si>
    <t>R$/Con</t>
  </si>
  <si>
    <t>R$/Con.KM</t>
  </si>
  <si>
    <t>Contêiner cheio de 40 pés</t>
  </si>
  <si>
    <t>Contêiner vazio de 20 pés</t>
  </si>
  <si>
    <t>Contêiner vazio de 40 pés</t>
  </si>
  <si>
    <t>Escória</t>
  </si>
  <si>
    <t>Farelo de Soja</t>
  </si>
  <si>
    <t>Ferro Gusa</t>
  </si>
  <si>
    <t>Milho</t>
  </si>
  <si>
    <t>Trigo</t>
  </si>
  <si>
    <t>Manganês</t>
  </si>
  <si>
    <t>Máquinas, motores, peças, veículos e acessórios</t>
  </si>
  <si>
    <t>R$/Vg</t>
  </si>
  <si>
    <t>R$/Vg.KM</t>
  </si>
  <si>
    <t>Minério de Ferro</t>
  </si>
  <si>
    <t>Minério de Ferro Especial</t>
  </si>
  <si>
    <t>Minério de Ferro SP</t>
  </si>
  <si>
    <t>Óleo Diesel</t>
  </si>
  <si>
    <t>R$/mc</t>
  </si>
  <si>
    <t>R$/mc.KM</t>
  </si>
  <si>
    <t>Produtos siderúrgicos</t>
  </si>
  <si>
    <t>Sal</t>
  </si>
  <si>
    <t>Soja</t>
  </si>
  <si>
    <t>Sucata</t>
  </si>
  <si>
    <t>Demais Produtos</t>
  </si>
  <si>
    <t>Direito de Passagem - Baixada Santista</t>
  </si>
  <si>
    <t>Direito de Passagem - Demais Trechos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</si>
</sst>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0000"/>
    <numFmt numFmtId="166" formatCode="_(* #,##0_);_(* \(#,##0\);_(* &quot;-&quot;??_);_(@_)"/>
    <numFmt numFmtId="167" formatCode="0.0000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2"/>
      <color indexed="23"/>
      <name val="Arial"/>
      <family val="2"/>
    </font>
    <font>
      <b/>
      <sz val="12"/>
      <color indexed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165" fontId="0" fillId="0" borderId="0" xfId="0" applyNumberFormat="1"/>
    <xf numFmtId="2" fontId="0" fillId="0" borderId="0" xfId="0" applyNumberFormat="1"/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right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4" xfId="0" applyFont="1" applyBorder="1" applyProtection="1">
      <protection locked="0"/>
    </xf>
    <xf numFmtId="0" fontId="5" fillId="0" borderId="1" xfId="0" quotePrefix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164" fontId="5" fillId="0" borderId="0" xfId="1" applyFont="1" applyBorder="1" applyProtection="1">
      <protection locked="0"/>
    </xf>
    <xf numFmtId="0" fontId="5" fillId="0" borderId="5" xfId="0" applyFont="1" applyBorder="1"/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7" fontId="7" fillId="0" borderId="8" xfId="0" quotePrefix="1" applyNumberFormat="1" applyFont="1" applyBorder="1" applyAlignment="1">
      <alignment horizontal="right"/>
    </xf>
    <xf numFmtId="0" fontId="5" fillId="0" borderId="9" xfId="0" applyFont="1" applyBorder="1"/>
    <xf numFmtId="2" fontId="7" fillId="0" borderId="10" xfId="0" quotePrefix="1" applyNumberFormat="1" applyFont="1" applyBorder="1" applyAlignment="1">
      <alignment horizontal="right"/>
    </xf>
    <xf numFmtId="164" fontId="9" fillId="0" borderId="1" xfId="1" quotePrefix="1" applyFont="1" applyFill="1" applyBorder="1" applyAlignment="1" applyProtection="1">
      <alignment horizontal="center"/>
    </xf>
    <xf numFmtId="14" fontId="7" fillId="0" borderId="1" xfId="1" quotePrefix="1" applyNumberFormat="1" applyFont="1" applyBorder="1" applyProtection="1"/>
    <xf numFmtId="0" fontId="5" fillId="0" borderId="0" xfId="0" applyFont="1"/>
    <xf numFmtId="166" fontId="7" fillId="0" borderId="1" xfId="1" quotePrefix="1" applyNumberFormat="1" applyFont="1" applyBorder="1" applyAlignment="1" applyProtection="1">
      <alignment horizontal="right"/>
    </xf>
    <xf numFmtId="0" fontId="10" fillId="0" borderId="0" xfId="0" applyFont="1" applyProtection="1">
      <protection locked="0"/>
    </xf>
    <xf numFmtId="0" fontId="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/>
    <xf numFmtId="2" fontId="7" fillId="0" borderId="8" xfId="0" quotePrefix="1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7" fontId="7" fillId="0" borderId="8" xfId="0" quotePrefix="1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right"/>
    </xf>
    <xf numFmtId="167" fontId="7" fillId="0" borderId="1" xfId="0" quotePrefix="1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/>
    <xf numFmtId="0" fontId="5" fillId="0" borderId="1" xfId="0" applyFont="1" applyBorder="1"/>
    <xf numFmtId="2" fontId="2" fillId="0" borderId="0" xfId="0" applyNumberFormat="1" applyFont="1"/>
    <xf numFmtId="167" fontId="2" fillId="0" borderId="0" xfId="0" applyNumberFormat="1" applyFont="1"/>
    <xf numFmtId="14" fontId="2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11" xfId="0" quotePrefix="1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3">
    <cellStyle name="Normal" xfId="0" builtinId="0"/>
    <cellStyle name="Normal 2" xfId="2" xr:uid="{4E8817A7-323F-48BA-84EA-F87C8EC321D3}"/>
    <cellStyle name="Vírgula" xfId="1" builtinId="3"/>
  </cellStyles>
  <dxfs count="0"/>
  <tableStyles count="1" defaultTableStyle="TableStyleMedium9" defaultPivotStyle="PivotStyleLight16">
    <tableStyle name="Invisible" pivot="0" table="0" count="0" xr9:uid="{44AE8287-D2EB-4D84-A4FC-8DBD7CBDA2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A$3" fmlaRange="NOME" sel="28" val="20"/>
</file>

<file path=xl/ctrlProps/ctrlProp2.xml><?xml version="1.0" encoding="utf-8"?>
<formControlPr xmlns="http://schemas.microsoft.com/office/spreadsheetml/2009/9/main" objectType="Drop" dropStyle="combo" dx="22" fmlaLink="$A$3" fmlaRange="NOME" sel="28" val="2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914400</xdr:colOff>
          <xdr:row>5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4</xdr:row>
          <xdr:rowOff>0</xdr:rowOff>
        </xdr:from>
        <xdr:to>
          <xdr:col>3</xdr:col>
          <xdr:colOff>885825</xdr:colOff>
          <xdr:row>5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INFOGER-COMERCIAL\Acompanhamento%20de%20resultados%20GN\01.%20Teto%20ANTT\2025-2026\Simulador%20Tarif&#225;rio%202025-2026.xlsx" TargetMode="External"/><Relationship Id="rId1" Type="http://schemas.openxmlformats.org/officeDocument/2006/relationships/externalLinkPath" Target="file:///Q:\INFOGER-COMERCIAL\Acompanhamento%20de%20resultados%20GN\01.%20Teto%20ANTT\2025-2026\Simulador%20Tarif&#225;rio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as MRS"/>
      <sheetName val="PRODUTOS"/>
    </sheetNames>
    <sheetDataSet>
      <sheetData sheetId="0" refreshError="1"/>
      <sheetData sheetId="1">
        <row r="30">
          <cell r="D30">
            <v>2.67</v>
          </cell>
        </row>
        <row r="31">
          <cell r="F31">
            <v>4.4499999999999998E-2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3FA6-6502-48A8-BF22-4B2B92C33D96}">
  <dimension ref="A2:M44"/>
  <sheetViews>
    <sheetView showGridLines="0" tabSelected="1" workbookViewId="0">
      <selection activeCell="H19" sqref="H19"/>
    </sheetView>
  </sheetViews>
  <sheetFormatPr defaultRowHeight="12.75"/>
  <cols>
    <col min="1" max="1" width="9.140625" style="9"/>
    <col min="2" max="2" width="41.42578125" style="9" customWidth="1"/>
    <col min="3" max="3" width="10.140625" style="9" customWidth="1"/>
    <col min="4" max="4" width="16.140625" style="9" customWidth="1"/>
    <col min="5" max="5" width="16" style="9" customWidth="1"/>
    <col min="6" max="6" width="10" style="9" customWidth="1"/>
    <col min="7" max="16384" width="9.140625" style="9"/>
  </cols>
  <sheetData>
    <row r="2" spans="1:7" ht="15.75">
      <c r="B2" s="10"/>
    </row>
    <row r="3" spans="1:7" ht="15.75">
      <c r="A3" s="33">
        <v>28</v>
      </c>
      <c r="B3" s="10" t="s">
        <v>0</v>
      </c>
    </row>
    <row r="4" spans="1:7" ht="15.75">
      <c r="B4" s="10" t="s">
        <v>1</v>
      </c>
      <c r="C4" s="11"/>
      <c r="D4" s="11"/>
      <c r="E4" s="11"/>
      <c r="F4" s="11"/>
      <c r="G4" s="11"/>
    </row>
    <row r="5" spans="1:7" ht="15">
      <c r="B5" s="11"/>
      <c r="C5" s="11"/>
      <c r="D5" s="11"/>
      <c r="E5" s="11"/>
      <c r="F5" s="11"/>
      <c r="G5" s="11"/>
    </row>
    <row r="6" spans="1:7" ht="15.75">
      <c r="B6" s="10" t="s">
        <v>2</v>
      </c>
      <c r="C6" s="11"/>
      <c r="D6" s="11"/>
      <c r="E6" s="10" t="s">
        <v>3</v>
      </c>
      <c r="F6" s="11"/>
      <c r="G6" s="11"/>
    </row>
    <row r="7" spans="1:7" ht="15.75">
      <c r="B7" s="30">
        <f>VLOOKUP(A3,PRODUTOS!$A$1:$I$29,8,FALSE)</f>
        <v>46231</v>
      </c>
      <c r="C7" s="31"/>
      <c r="D7" s="31"/>
      <c r="E7" s="32" t="str">
        <f>VLOOKUP(A3,PRODUTOS!$A$1:$I$29,9,FALSE)</f>
        <v>126/2025</v>
      </c>
      <c r="F7" s="11"/>
      <c r="G7" s="11"/>
    </row>
    <row r="8" spans="1:7" ht="15">
      <c r="B8" s="11"/>
      <c r="C8" s="11"/>
      <c r="D8" s="11"/>
      <c r="E8" s="11"/>
      <c r="F8" s="11"/>
      <c r="G8" s="11"/>
    </row>
    <row r="9" spans="1:7" ht="15.75">
      <c r="B9" s="12" t="s">
        <v>4</v>
      </c>
      <c r="C9" s="11"/>
      <c r="D9" s="13" t="s">
        <v>5</v>
      </c>
      <c r="E9" s="13"/>
      <c r="F9" s="11"/>
      <c r="G9" s="11"/>
    </row>
    <row r="10" spans="1:7" ht="15.75">
      <c r="B10" s="55" t="str">
        <f>CONCATENATE("TABELA TARIFÁRIA PARA ",VLOOKUP(A3,PRODUTOS!$A$1:$I$29,3,FALSE))</f>
        <v>TABELA TARIFÁRIA PARA Demais Produtos</v>
      </c>
      <c r="C10" s="55"/>
      <c r="D10" s="55"/>
      <c r="E10" s="55"/>
      <c r="F10" s="11"/>
      <c r="G10" s="11"/>
    </row>
    <row r="11" spans="1:7" ht="15">
      <c r="B11" s="14" t="s">
        <v>6</v>
      </c>
      <c r="C11" s="15"/>
      <c r="D11" s="11"/>
      <c r="E11" s="15"/>
      <c r="F11" s="11"/>
      <c r="G11" s="11"/>
    </row>
    <row r="12" spans="1:7" ht="15">
      <c r="B12" s="16" t="s">
        <v>7</v>
      </c>
      <c r="C12" s="17"/>
      <c r="D12" s="18"/>
      <c r="E12" s="19" t="str">
        <f>VLOOKUP(A3,PRODUTOS!$A$1:$I$29,7,FALSE)</f>
        <v>R$/T.KM</v>
      </c>
      <c r="F12" s="11"/>
      <c r="G12" s="11"/>
    </row>
    <row r="13" spans="1:7" ht="15.75">
      <c r="B13" s="23" t="s">
        <v>8</v>
      </c>
      <c r="C13" s="24"/>
      <c r="D13" s="25"/>
      <c r="E13" s="26">
        <f>VLOOKUP(A3,PRODUTOS!$A$1:$I$29,6,FALSE)</f>
        <v>0.5081</v>
      </c>
      <c r="F13" s="11"/>
      <c r="G13" s="11"/>
    </row>
    <row r="14" spans="1:7" ht="15.75">
      <c r="B14" s="27" t="s">
        <v>9</v>
      </c>
      <c r="C14" s="56" t="str">
        <f>VLOOKUP(A3,PRODUTOS!$A$1:$I$29,5,FALSE)</f>
        <v>R$/T</v>
      </c>
      <c r="D14" s="57"/>
      <c r="E14" s="28">
        <f>VLOOKUP(A3,PRODUTOS!$A$1:$I$29,4,FALSE)</f>
        <v>21.91</v>
      </c>
      <c r="F14" s="11"/>
      <c r="G14" s="11"/>
    </row>
    <row r="15" spans="1:7" ht="15.75">
      <c r="B15" s="58" t="s">
        <v>10</v>
      </c>
      <c r="C15" s="59"/>
      <c r="D15" s="62">
        <v>1</v>
      </c>
      <c r="E15" s="20" t="str">
        <f>CONCATENATE("Tarifa em ",C14)</f>
        <v>Tarifa em R$/T</v>
      </c>
      <c r="F15" s="11"/>
      <c r="G15" s="11"/>
    </row>
    <row r="16" spans="1:7" ht="15.75">
      <c r="B16" s="60"/>
      <c r="C16" s="61"/>
      <c r="D16" s="63"/>
      <c r="E16" s="29">
        <f>ROUND(E14+(E13*D15),2)</f>
        <v>22.42</v>
      </c>
      <c r="F16" s="21" t="s">
        <v>11</v>
      </c>
      <c r="G16" s="12"/>
    </row>
    <row r="17" spans="1:13" ht="15">
      <c r="B17" s="11"/>
      <c r="C17" s="15"/>
      <c r="D17" s="11"/>
      <c r="E17" s="22"/>
      <c r="F17" s="11"/>
      <c r="G17" s="11"/>
    </row>
    <row r="18" spans="1:13" ht="15.75">
      <c r="B18" s="64" t="s">
        <v>12</v>
      </c>
      <c r="C18" s="64"/>
      <c r="D18" s="64"/>
      <c r="E18" s="64"/>
      <c r="F18" s="64"/>
      <c r="G18" s="64"/>
    </row>
    <row r="22" spans="1:13" ht="15.75">
      <c r="A22" s="8"/>
      <c r="B22" s="10" t="s">
        <v>13</v>
      </c>
      <c r="C22" s="11"/>
      <c r="D22" s="11"/>
      <c r="E22" s="11"/>
      <c r="F22" s="11"/>
      <c r="G22" s="11"/>
    </row>
    <row r="23" spans="1:13" ht="36" customHeight="1">
      <c r="B23" s="34"/>
      <c r="C23" s="53" t="s">
        <v>14</v>
      </c>
      <c r="D23" s="54"/>
      <c r="E23" s="53" t="s">
        <v>15</v>
      </c>
      <c r="F23" s="54"/>
      <c r="G23" s="11"/>
      <c r="M23" s="9" t="s">
        <v>16</v>
      </c>
    </row>
    <row r="24" spans="1:13" ht="18.75" customHeight="1">
      <c r="B24" s="34"/>
      <c r="C24" s="35" t="s">
        <v>17</v>
      </c>
      <c r="D24" s="35" t="s">
        <v>18</v>
      </c>
      <c r="E24" s="35" t="s">
        <v>17</v>
      </c>
      <c r="F24" s="35" t="s">
        <v>18</v>
      </c>
      <c r="G24" s="11"/>
    </row>
    <row r="25" spans="1:13" ht="18.75" customHeight="1">
      <c r="B25" s="36" t="s">
        <v>19</v>
      </c>
      <c r="C25" s="37">
        <f>[1]PRODUTOS!D30</f>
        <v>2.67</v>
      </c>
      <c r="D25" s="38" t="s">
        <v>20</v>
      </c>
      <c r="E25" s="39" t="s">
        <v>21</v>
      </c>
      <c r="F25" s="40" t="s">
        <v>22</v>
      </c>
    </row>
    <row r="26" spans="1:13" ht="15.75">
      <c r="B26" s="36" t="s">
        <v>23</v>
      </c>
      <c r="C26" s="41" t="s">
        <v>21</v>
      </c>
      <c r="D26" s="38" t="s">
        <v>20</v>
      </c>
      <c r="E26" s="41">
        <f>[1]PRODUTOS!F31</f>
        <v>4.4499999999999998E-2</v>
      </c>
      <c r="F26" s="40" t="s">
        <v>22</v>
      </c>
    </row>
    <row r="27" spans="1:13">
      <c r="B27"/>
      <c r="C27"/>
      <c r="D27"/>
      <c r="E27"/>
      <c r="F27"/>
    </row>
    <row r="28" spans="1:13">
      <c r="B28"/>
      <c r="C28"/>
      <c r="D28"/>
      <c r="E28"/>
      <c r="F28"/>
    </row>
    <row r="29" spans="1:13" ht="15">
      <c r="B29" s="31" t="s">
        <v>24</v>
      </c>
      <c r="C29" s="42"/>
      <c r="D29" s="31"/>
      <c r="E29"/>
      <c r="F29"/>
    </row>
    <row r="30" spans="1:13" ht="15">
      <c r="B30" s="31"/>
      <c r="C30" s="42"/>
      <c r="D30" s="31"/>
      <c r="E30"/>
      <c r="F30"/>
    </row>
    <row r="31" spans="1:13" ht="15.75">
      <c r="B31" s="43" t="s">
        <v>25</v>
      </c>
      <c r="C31" s="51" t="s">
        <v>26</v>
      </c>
      <c r="D31" s="52"/>
      <c r="E31"/>
      <c r="F31"/>
    </row>
    <row r="32" spans="1:13" ht="15">
      <c r="B32" s="44" t="s">
        <v>27</v>
      </c>
      <c r="C32" s="45" t="s">
        <v>28</v>
      </c>
      <c r="D32" s="46"/>
      <c r="E32"/>
      <c r="F32"/>
    </row>
    <row r="33" spans="2:6" ht="15">
      <c r="B33" s="44" t="s">
        <v>28</v>
      </c>
      <c r="C33" s="45" t="s">
        <v>29</v>
      </c>
      <c r="D33" s="46"/>
      <c r="E33"/>
      <c r="F33"/>
    </row>
    <row r="34" spans="2:6" ht="15">
      <c r="B34" s="44" t="s">
        <v>29</v>
      </c>
      <c r="C34" s="45" t="s">
        <v>30</v>
      </c>
      <c r="D34" s="46"/>
      <c r="E34"/>
      <c r="F34"/>
    </row>
    <row r="35" spans="2:6" ht="15">
      <c r="B35" s="44" t="s">
        <v>29</v>
      </c>
      <c r="C35" s="45" t="s">
        <v>31</v>
      </c>
      <c r="D35" s="46"/>
      <c r="E35"/>
      <c r="F35"/>
    </row>
    <row r="36" spans="2:6" ht="15">
      <c r="B36" s="44" t="s">
        <v>31</v>
      </c>
      <c r="C36" s="45" t="s">
        <v>30</v>
      </c>
      <c r="D36" s="46"/>
      <c r="E36"/>
      <c r="F36"/>
    </row>
    <row r="37" spans="2:6" ht="15">
      <c r="B37" s="44" t="s">
        <v>30</v>
      </c>
      <c r="C37" s="44" t="s">
        <v>32</v>
      </c>
      <c r="D37" s="47"/>
      <c r="E37"/>
      <c r="F37"/>
    </row>
    <row r="38" spans="2:6" ht="15">
      <c r="B38" s="44" t="s">
        <v>30</v>
      </c>
      <c r="C38" s="45" t="s">
        <v>33</v>
      </c>
      <c r="D38" s="46"/>
      <c r="E38"/>
      <c r="F38"/>
    </row>
    <row r="39" spans="2:6" ht="15">
      <c r="B39" s="44" t="s">
        <v>33</v>
      </c>
      <c r="C39" s="45" t="s">
        <v>34</v>
      </c>
      <c r="D39" s="46"/>
      <c r="E39"/>
      <c r="F39"/>
    </row>
    <row r="40" spans="2:6" ht="15">
      <c r="B40" s="44" t="s">
        <v>34</v>
      </c>
      <c r="C40" s="45" t="s">
        <v>35</v>
      </c>
      <c r="D40" s="46"/>
      <c r="E40"/>
      <c r="F40"/>
    </row>
    <row r="41" spans="2:6" ht="15">
      <c r="B41" s="44" t="s">
        <v>35</v>
      </c>
      <c r="C41" s="45" t="s">
        <v>36</v>
      </c>
      <c r="D41" s="46"/>
      <c r="E41"/>
      <c r="F41"/>
    </row>
    <row r="42" spans="2:6" ht="15">
      <c r="B42" s="44" t="s">
        <v>36</v>
      </c>
      <c r="C42" s="45" t="s">
        <v>37</v>
      </c>
      <c r="D42" s="46"/>
      <c r="E42"/>
      <c r="F42"/>
    </row>
    <row r="43" spans="2:6" ht="15">
      <c r="B43" s="44" t="s">
        <v>38</v>
      </c>
      <c r="C43" s="45" t="s">
        <v>34</v>
      </c>
      <c r="D43" s="46"/>
      <c r="E43"/>
      <c r="F43"/>
    </row>
    <row r="44" spans="2:6">
      <c r="B44"/>
      <c r="C44"/>
      <c r="D44"/>
      <c r="E44"/>
      <c r="F44"/>
    </row>
  </sheetData>
  <sheetProtection selectLockedCells="1"/>
  <mergeCells count="8">
    <mergeCell ref="C31:D31"/>
    <mergeCell ref="C23:D23"/>
    <mergeCell ref="E23:F23"/>
    <mergeCell ref="B10:E10"/>
    <mergeCell ref="C14:D14"/>
    <mergeCell ref="B15:C16"/>
    <mergeCell ref="D15:D16"/>
    <mergeCell ref="B18:G1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914400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0</xdr:col>
                    <xdr:colOff>581025</xdr:colOff>
                    <xdr:row>4</xdr:row>
                    <xdr:rowOff>0</xdr:rowOff>
                  </from>
                  <to>
                    <xdr:col>3</xdr:col>
                    <xdr:colOff>885825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workbookViewId="0">
      <selection activeCell="J24" sqref="J24"/>
    </sheetView>
  </sheetViews>
  <sheetFormatPr defaultRowHeight="12.75"/>
  <cols>
    <col min="1" max="1" width="7.5703125" bestFit="1" customWidth="1"/>
    <col min="2" max="2" width="14.140625" customWidth="1"/>
    <col min="3" max="3" width="38.5703125" style="4" customWidth="1"/>
    <col min="4" max="4" width="8.5703125" style="2" customWidth="1"/>
    <col min="5" max="5" width="9.140625" style="4"/>
    <col min="6" max="6" width="10" style="1" customWidth="1"/>
    <col min="7" max="7" width="18.140625" bestFit="1" customWidth="1"/>
    <col min="8" max="8" width="10.140625" bestFit="1" customWidth="1"/>
    <col min="9" max="9" width="12.5703125" bestFit="1" customWidth="1"/>
    <col min="10" max="10" width="17.85546875" customWidth="1"/>
    <col min="11" max="11" width="8" bestFit="1" customWidth="1"/>
    <col min="12" max="12" width="12.85546875" bestFit="1" customWidth="1"/>
    <col min="13" max="13" width="13.85546875" customWidth="1"/>
    <col min="14" max="14" width="11.42578125" bestFit="1" customWidth="1"/>
    <col min="15" max="15" width="19" bestFit="1" customWidth="1"/>
    <col min="16" max="16" width="11.42578125" bestFit="1" customWidth="1"/>
  </cols>
  <sheetData>
    <row r="1" spans="1:16" s="3" customFormat="1">
      <c r="A1" s="3" t="s">
        <v>39</v>
      </c>
      <c r="B1" s="3" t="s">
        <v>40</v>
      </c>
      <c r="C1" s="3" t="s">
        <v>41</v>
      </c>
      <c r="D1" s="5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K1"/>
      <c r="L1"/>
      <c r="M1"/>
      <c r="N1"/>
      <c r="O1"/>
      <c r="P1"/>
    </row>
    <row r="2" spans="1:16">
      <c r="A2">
        <v>1</v>
      </c>
      <c r="B2" t="s">
        <v>48</v>
      </c>
      <c r="C2" s="7" t="s">
        <v>49</v>
      </c>
      <c r="D2" s="48">
        <v>21.91</v>
      </c>
      <c r="E2" s="7" t="s">
        <v>50</v>
      </c>
      <c r="F2" s="49">
        <v>0.2467</v>
      </c>
      <c r="G2" s="7" t="s">
        <v>51</v>
      </c>
      <c r="H2" s="50">
        <v>46231</v>
      </c>
      <c r="I2" s="6" t="s">
        <v>52</v>
      </c>
    </row>
    <row r="3" spans="1:16">
      <c r="A3">
        <v>2</v>
      </c>
      <c r="B3" t="s">
        <v>48</v>
      </c>
      <c r="C3" s="7" t="s">
        <v>53</v>
      </c>
      <c r="D3" s="48">
        <v>21.91</v>
      </c>
      <c r="E3" s="7" t="s">
        <v>50</v>
      </c>
      <c r="F3" s="49">
        <v>0.1036</v>
      </c>
      <c r="G3" s="7" t="s">
        <v>51</v>
      </c>
      <c r="H3" s="50">
        <v>46231</v>
      </c>
      <c r="I3" s="6" t="s">
        <v>52</v>
      </c>
    </row>
    <row r="4" spans="1:16">
      <c r="A4">
        <v>3</v>
      </c>
      <c r="B4" t="s">
        <v>48</v>
      </c>
      <c r="C4" s="7" t="s">
        <v>54</v>
      </c>
      <c r="D4" s="48">
        <v>21.91</v>
      </c>
      <c r="E4" s="7" t="s">
        <v>50</v>
      </c>
      <c r="F4" s="49">
        <v>0.1883</v>
      </c>
      <c r="G4" s="7" t="s">
        <v>51</v>
      </c>
      <c r="H4" s="50">
        <v>46231</v>
      </c>
      <c r="I4" s="6" t="s">
        <v>52</v>
      </c>
    </row>
    <row r="5" spans="1:16">
      <c r="A5">
        <v>4</v>
      </c>
      <c r="B5" t="s">
        <v>48</v>
      </c>
      <c r="C5" s="7" t="s">
        <v>55</v>
      </c>
      <c r="D5" s="48">
        <v>8.0399999999999991</v>
      </c>
      <c r="E5" s="7" t="s">
        <v>50</v>
      </c>
      <c r="F5" s="49">
        <v>0.2727</v>
      </c>
      <c r="G5" s="7" t="s">
        <v>51</v>
      </c>
      <c r="H5" s="50">
        <v>46231</v>
      </c>
      <c r="I5" s="6" t="s">
        <v>52</v>
      </c>
    </row>
    <row r="6" spans="1:16">
      <c r="A6">
        <v>5</v>
      </c>
      <c r="B6" t="s">
        <v>48</v>
      </c>
      <c r="C6" s="7" t="s">
        <v>56</v>
      </c>
      <c r="D6" s="48">
        <v>21.91</v>
      </c>
      <c r="E6" s="7" t="s">
        <v>50</v>
      </c>
      <c r="F6" s="49">
        <v>0.4526</v>
      </c>
      <c r="G6" s="7" t="s">
        <v>51</v>
      </c>
      <c r="H6" s="50">
        <v>46231</v>
      </c>
      <c r="I6" s="6" t="s">
        <v>52</v>
      </c>
    </row>
    <row r="7" spans="1:16">
      <c r="A7">
        <v>6</v>
      </c>
      <c r="B7" t="s">
        <v>48</v>
      </c>
      <c r="C7" s="7" t="s">
        <v>57</v>
      </c>
      <c r="D7" s="48">
        <v>46.73</v>
      </c>
      <c r="E7" s="7" t="s">
        <v>50</v>
      </c>
      <c r="F7" s="49">
        <v>0.1721</v>
      </c>
      <c r="G7" s="7" t="s">
        <v>51</v>
      </c>
      <c r="H7" s="50">
        <v>46231</v>
      </c>
      <c r="I7" s="6" t="s">
        <v>52</v>
      </c>
    </row>
    <row r="8" spans="1:16">
      <c r="A8">
        <v>7</v>
      </c>
      <c r="B8" t="s">
        <v>48</v>
      </c>
      <c r="C8" s="7" t="s">
        <v>58</v>
      </c>
      <c r="D8" s="48">
        <v>41.99</v>
      </c>
      <c r="E8" s="7" t="s">
        <v>50</v>
      </c>
      <c r="F8" s="49">
        <v>0.17799999999999999</v>
      </c>
      <c r="G8" s="7" t="s">
        <v>51</v>
      </c>
      <c r="H8" s="50">
        <v>46231</v>
      </c>
      <c r="I8" s="6" t="s">
        <v>52</v>
      </c>
    </row>
    <row r="9" spans="1:16">
      <c r="A9">
        <v>8</v>
      </c>
      <c r="B9" t="s">
        <v>48</v>
      </c>
      <c r="C9" s="7" t="s">
        <v>59</v>
      </c>
      <c r="D9" s="48">
        <v>18.739999999999998</v>
      </c>
      <c r="E9" s="7" t="s">
        <v>50</v>
      </c>
      <c r="F9" s="49">
        <v>0.19309999999999999</v>
      </c>
      <c r="G9" s="7" t="s">
        <v>51</v>
      </c>
      <c r="H9" s="50">
        <v>46231</v>
      </c>
      <c r="I9" s="6" t="s">
        <v>52</v>
      </c>
    </row>
    <row r="10" spans="1:16">
      <c r="A10">
        <v>9</v>
      </c>
      <c r="B10" t="s">
        <v>48</v>
      </c>
      <c r="C10" s="7" t="s">
        <v>60</v>
      </c>
      <c r="D10" s="48">
        <v>1043.17</v>
      </c>
      <c r="E10" s="7" t="s">
        <v>61</v>
      </c>
      <c r="F10" s="49">
        <v>3.2347999999999999</v>
      </c>
      <c r="G10" s="7" t="s">
        <v>62</v>
      </c>
      <c r="H10" s="50">
        <v>46231</v>
      </c>
      <c r="I10" s="6" t="s">
        <v>52</v>
      </c>
    </row>
    <row r="11" spans="1:16">
      <c r="A11">
        <v>10</v>
      </c>
      <c r="B11" t="s">
        <v>48</v>
      </c>
      <c r="C11" s="7" t="s">
        <v>63</v>
      </c>
      <c r="D11" s="48">
        <v>1111.8699999999999</v>
      </c>
      <c r="E11" s="7" t="s">
        <v>61</v>
      </c>
      <c r="F11" s="49">
        <v>6.2191000000000001</v>
      </c>
      <c r="G11" s="7" t="s">
        <v>62</v>
      </c>
      <c r="H11" s="50">
        <v>46231</v>
      </c>
      <c r="I11" s="6" t="s">
        <v>52</v>
      </c>
    </row>
    <row r="12" spans="1:16">
      <c r="A12">
        <v>11</v>
      </c>
      <c r="B12" t="s">
        <v>48</v>
      </c>
      <c r="C12" s="7" t="s">
        <v>64</v>
      </c>
      <c r="D12" s="48">
        <v>448.36</v>
      </c>
      <c r="E12" s="7" t="s">
        <v>61</v>
      </c>
      <c r="F12" s="49">
        <v>2.8311000000000002</v>
      </c>
      <c r="G12" s="7" t="s">
        <v>62</v>
      </c>
      <c r="H12" s="50">
        <v>46231</v>
      </c>
      <c r="I12" s="6" t="s">
        <v>52</v>
      </c>
    </row>
    <row r="13" spans="1:16">
      <c r="A13">
        <v>12</v>
      </c>
      <c r="B13" t="s">
        <v>48</v>
      </c>
      <c r="C13" s="7" t="s">
        <v>65</v>
      </c>
      <c r="D13" s="48">
        <v>798.88</v>
      </c>
      <c r="E13" s="7" t="s">
        <v>61</v>
      </c>
      <c r="F13" s="49">
        <v>2.9723999999999999</v>
      </c>
      <c r="G13" s="7" t="s">
        <v>62</v>
      </c>
      <c r="H13" s="50">
        <v>46231</v>
      </c>
      <c r="I13" s="6" t="s">
        <v>52</v>
      </c>
    </row>
    <row r="14" spans="1:16">
      <c r="A14">
        <v>13</v>
      </c>
      <c r="B14" t="s">
        <v>48</v>
      </c>
      <c r="C14" s="7" t="s">
        <v>66</v>
      </c>
      <c r="D14" s="48">
        <v>10.44</v>
      </c>
      <c r="E14" s="7" t="s">
        <v>50</v>
      </c>
      <c r="F14" s="49">
        <v>0.2109</v>
      </c>
      <c r="G14" s="7" t="s">
        <v>51</v>
      </c>
      <c r="H14" s="50">
        <v>46231</v>
      </c>
      <c r="I14" s="6" t="s">
        <v>52</v>
      </c>
    </row>
    <row r="15" spans="1:16">
      <c r="A15">
        <v>14</v>
      </c>
      <c r="B15" t="s">
        <v>48</v>
      </c>
      <c r="C15" s="7" t="s">
        <v>67</v>
      </c>
      <c r="D15" s="48">
        <v>21.91</v>
      </c>
      <c r="E15" s="7" t="s">
        <v>50</v>
      </c>
      <c r="F15" s="49">
        <v>0.20730000000000001</v>
      </c>
      <c r="G15" s="7" t="s">
        <v>51</v>
      </c>
      <c r="H15" s="50">
        <v>46231</v>
      </c>
      <c r="I15" s="6" t="s">
        <v>52</v>
      </c>
    </row>
    <row r="16" spans="1:16">
      <c r="A16">
        <v>15</v>
      </c>
      <c r="B16" t="s">
        <v>48</v>
      </c>
      <c r="C16" s="7" t="s">
        <v>68</v>
      </c>
      <c r="D16" s="48">
        <v>36.630000000000003</v>
      </c>
      <c r="E16" s="7" t="s">
        <v>50</v>
      </c>
      <c r="F16" s="49">
        <v>0.14829999999999999</v>
      </c>
      <c r="G16" s="7" t="s">
        <v>51</v>
      </c>
      <c r="H16" s="50">
        <v>46231</v>
      </c>
      <c r="I16" s="6" t="s">
        <v>52</v>
      </c>
    </row>
    <row r="17" spans="1:9">
      <c r="A17">
        <v>16</v>
      </c>
      <c r="B17" t="s">
        <v>48</v>
      </c>
      <c r="C17" s="7" t="s">
        <v>69</v>
      </c>
      <c r="D17" s="48">
        <v>21.91</v>
      </c>
      <c r="E17" s="7" t="s">
        <v>50</v>
      </c>
      <c r="F17" s="49">
        <v>0.21010000000000001</v>
      </c>
      <c r="G17" s="7" t="s">
        <v>51</v>
      </c>
      <c r="H17" s="50">
        <v>46231</v>
      </c>
      <c r="I17" s="6" t="s">
        <v>52</v>
      </c>
    </row>
    <row r="18" spans="1:9">
      <c r="A18">
        <v>17</v>
      </c>
      <c r="B18" t="s">
        <v>48</v>
      </c>
      <c r="C18" s="7" t="s">
        <v>70</v>
      </c>
      <c r="D18" s="48">
        <v>21.91</v>
      </c>
      <c r="E18" s="7" t="s">
        <v>50</v>
      </c>
      <c r="F18" s="49">
        <v>0.46</v>
      </c>
      <c r="G18" s="7" t="s">
        <v>51</v>
      </c>
      <c r="H18" s="50">
        <v>46231</v>
      </c>
      <c r="I18" s="6" t="s">
        <v>52</v>
      </c>
    </row>
    <row r="19" spans="1:9">
      <c r="A19">
        <v>18</v>
      </c>
      <c r="B19" t="s">
        <v>48</v>
      </c>
      <c r="C19" s="7" t="s">
        <v>71</v>
      </c>
      <c r="D19" s="48">
        <v>8.0399999999999991</v>
      </c>
      <c r="E19" s="7" t="s">
        <v>50</v>
      </c>
      <c r="F19" s="49">
        <v>0.18090000000000001</v>
      </c>
      <c r="G19" s="7" t="s">
        <v>51</v>
      </c>
      <c r="H19" s="50">
        <v>46231</v>
      </c>
      <c r="I19" s="6" t="s">
        <v>52</v>
      </c>
    </row>
    <row r="20" spans="1:9">
      <c r="A20">
        <v>19</v>
      </c>
      <c r="B20" t="s">
        <v>48</v>
      </c>
      <c r="C20" s="7" t="s">
        <v>72</v>
      </c>
      <c r="D20" s="48">
        <v>927.1</v>
      </c>
      <c r="E20" s="7" t="s">
        <v>73</v>
      </c>
      <c r="F20" s="49">
        <v>3.5213000000000001</v>
      </c>
      <c r="G20" s="7" t="s">
        <v>74</v>
      </c>
      <c r="H20" s="50">
        <v>46231</v>
      </c>
      <c r="I20" s="6" t="s">
        <v>52</v>
      </c>
    </row>
    <row r="21" spans="1:9">
      <c r="A21">
        <v>20</v>
      </c>
      <c r="B21" t="s">
        <v>48</v>
      </c>
      <c r="C21" s="7" t="s">
        <v>75</v>
      </c>
      <c r="D21" s="48">
        <v>8.0399999999999991</v>
      </c>
      <c r="E21" s="7" t="s">
        <v>50</v>
      </c>
      <c r="F21" s="49">
        <v>0.1726</v>
      </c>
      <c r="G21" s="7" t="s">
        <v>51</v>
      </c>
      <c r="H21" s="50">
        <v>46231</v>
      </c>
      <c r="I21" s="6" t="s">
        <v>52</v>
      </c>
    </row>
    <row r="22" spans="1:9">
      <c r="A22">
        <v>21</v>
      </c>
      <c r="B22" t="s">
        <v>48</v>
      </c>
      <c r="C22" s="7" t="s">
        <v>76</v>
      </c>
      <c r="D22" s="48">
        <v>14.48</v>
      </c>
      <c r="E22" s="7" t="s">
        <v>50</v>
      </c>
      <c r="F22" s="49">
        <v>0.17430000000000001</v>
      </c>
      <c r="G22" s="7" t="s">
        <v>51</v>
      </c>
      <c r="H22" s="50">
        <v>46231</v>
      </c>
      <c r="I22" s="6" t="s">
        <v>52</v>
      </c>
    </row>
    <row r="23" spans="1:9">
      <c r="A23">
        <v>22</v>
      </c>
      <c r="B23" t="s">
        <v>48</v>
      </c>
      <c r="C23" s="7" t="s">
        <v>77</v>
      </c>
      <c r="D23" s="48">
        <v>52.66</v>
      </c>
      <c r="E23" s="7" t="s">
        <v>50</v>
      </c>
      <c r="F23" s="49">
        <v>0.1186</v>
      </c>
      <c r="G23" s="7" t="s">
        <v>51</v>
      </c>
      <c r="H23" s="50">
        <v>46231</v>
      </c>
      <c r="I23" s="6" t="s">
        <v>52</v>
      </c>
    </row>
    <row r="24" spans="1:9">
      <c r="A24">
        <v>23</v>
      </c>
      <c r="B24" t="s">
        <v>48</v>
      </c>
      <c r="C24" s="7" t="s">
        <v>78</v>
      </c>
      <c r="D24" s="48">
        <v>26.08</v>
      </c>
      <c r="E24" s="7" t="s">
        <v>79</v>
      </c>
      <c r="F24" s="49">
        <v>0.13919999999999999</v>
      </c>
      <c r="G24" s="7" t="s">
        <v>80</v>
      </c>
      <c r="H24" s="50">
        <v>46231</v>
      </c>
      <c r="I24" s="6" t="s">
        <v>52</v>
      </c>
    </row>
    <row r="25" spans="1:9">
      <c r="A25">
        <v>24</v>
      </c>
      <c r="B25" t="s">
        <v>48</v>
      </c>
      <c r="C25" s="7" t="s">
        <v>81</v>
      </c>
      <c r="D25" s="48">
        <v>30.98</v>
      </c>
      <c r="E25" s="7" t="s">
        <v>50</v>
      </c>
      <c r="F25" s="49">
        <v>0.23100000000000001</v>
      </c>
      <c r="G25" s="7" t="s">
        <v>51</v>
      </c>
      <c r="H25" s="50">
        <v>46231</v>
      </c>
      <c r="I25" s="6" t="s">
        <v>52</v>
      </c>
    </row>
    <row r="26" spans="1:9">
      <c r="A26">
        <v>25</v>
      </c>
      <c r="B26" t="s">
        <v>48</v>
      </c>
      <c r="C26" s="7" t="s">
        <v>82</v>
      </c>
      <c r="D26" s="48">
        <v>21.91</v>
      </c>
      <c r="E26" s="7" t="s">
        <v>50</v>
      </c>
      <c r="F26" s="49">
        <v>9.7699999999999995E-2</v>
      </c>
      <c r="G26" s="7" t="s">
        <v>51</v>
      </c>
      <c r="H26" s="50">
        <v>46231</v>
      </c>
      <c r="I26" s="6" t="s">
        <v>52</v>
      </c>
    </row>
    <row r="27" spans="1:9">
      <c r="A27">
        <v>26</v>
      </c>
      <c r="B27" t="s">
        <v>48</v>
      </c>
      <c r="C27" s="7" t="s">
        <v>83</v>
      </c>
      <c r="D27" s="48">
        <v>11.71</v>
      </c>
      <c r="E27" s="7" t="s">
        <v>50</v>
      </c>
      <c r="F27" s="49">
        <v>0.24679999999999999</v>
      </c>
      <c r="G27" s="7" t="s">
        <v>51</v>
      </c>
      <c r="H27" s="50">
        <v>46231</v>
      </c>
      <c r="I27" s="6" t="s">
        <v>52</v>
      </c>
    </row>
    <row r="28" spans="1:9">
      <c r="A28">
        <v>27</v>
      </c>
      <c r="B28" t="s">
        <v>48</v>
      </c>
      <c r="C28" s="7" t="s">
        <v>84</v>
      </c>
      <c r="D28" s="48">
        <v>28.74</v>
      </c>
      <c r="E28" s="7" t="s">
        <v>50</v>
      </c>
      <c r="F28" s="49">
        <v>0.20610000000000001</v>
      </c>
      <c r="G28" s="7" t="s">
        <v>51</v>
      </c>
      <c r="H28" s="50">
        <v>46231</v>
      </c>
      <c r="I28" s="6" t="s">
        <v>52</v>
      </c>
    </row>
    <row r="29" spans="1:9">
      <c r="A29">
        <v>28</v>
      </c>
      <c r="B29" t="s">
        <v>48</v>
      </c>
      <c r="C29" s="7" t="s">
        <v>85</v>
      </c>
      <c r="D29" s="48">
        <v>21.91</v>
      </c>
      <c r="E29" s="7" t="s">
        <v>50</v>
      </c>
      <c r="F29" s="49">
        <v>0.5081</v>
      </c>
      <c r="G29" s="7" t="s">
        <v>51</v>
      </c>
      <c r="H29" s="50">
        <v>46231</v>
      </c>
      <c r="I29" s="6" t="s">
        <v>52</v>
      </c>
    </row>
    <row r="30" spans="1:9">
      <c r="A30">
        <v>1</v>
      </c>
      <c r="B30" t="s">
        <v>48</v>
      </c>
      <c r="C30" s="7" t="s">
        <v>86</v>
      </c>
      <c r="D30" s="48">
        <v>2.67</v>
      </c>
      <c r="E30" s="7" t="s">
        <v>50</v>
      </c>
      <c r="F30" s="49">
        <v>0</v>
      </c>
      <c r="G30" s="7" t="s">
        <v>51</v>
      </c>
      <c r="H30" s="50">
        <v>46231</v>
      </c>
      <c r="I30" s="6" t="s">
        <v>52</v>
      </c>
    </row>
    <row r="31" spans="1:9">
      <c r="A31">
        <v>2</v>
      </c>
      <c r="B31" t="s">
        <v>48</v>
      </c>
      <c r="C31" s="7" t="s">
        <v>87</v>
      </c>
      <c r="D31" s="48">
        <v>0</v>
      </c>
      <c r="E31" s="7" t="s">
        <v>50</v>
      </c>
      <c r="F31" s="49">
        <v>4.4499999999999998E-2</v>
      </c>
      <c r="G31" s="7" t="s">
        <v>51</v>
      </c>
      <c r="H31" s="50">
        <v>46231</v>
      </c>
      <c r="I31" s="6" t="s">
        <v>52</v>
      </c>
    </row>
  </sheetData>
  <sheetProtection algorithmName="SHA-512" hashValue="CN2E/Z8sxRwWxSz9egccGSxytTpGsAjHCOf3UU12LSyanZRhAaBxK6ZLw5jFOHP4XxS3TfhCmzftvy4eancq4Q==" saltValue="jiEZv3gt7TsvDPiOJ3vREQ==" spinCount="100000" sheet="1" objects="1" scenarios="1" selectLockedCells="1"/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ANTT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/>
  <cp:revision/>
  <dcterms:created xsi:type="dcterms:W3CDTF">2004-08-04T19:11:37Z</dcterms:created>
  <dcterms:modified xsi:type="dcterms:W3CDTF">2025-12-19T17:14:08Z</dcterms:modified>
  <cp:category/>
  <cp:contentStatus/>
</cp:coreProperties>
</file>